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oogle Drive\Dropbox (Team Tews)\Dateien Tews Günter Dr\WebSites\Unterhaltsrechner 2018 Bootstrap 4\excel\"/>
    </mc:Choice>
  </mc:AlternateContent>
  <xr:revisionPtr revIDLastSave="0" documentId="8_{C56B755C-B9B4-4857-886A-A83CF5E3E49F}" xr6:coauthVersionLast="43" xr6:coauthVersionMax="43" xr10:uidLastSave="{00000000-0000-0000-0000-000000000000}"/>
  <bookViews>
    <workbookView xWindow="1830" yWindow="1455" windowWidth="26295" windowHeight="13545" xr2:uid="{DE30978C-B379-407A-9BEA-F809EEC2FCA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H43" i="1"/>
  <c r="H42" i="1"/>
  <c r="H44" i="1" s="1"/>
  <c r="H41" i="1"/>
  <c r="I36" i="1"/>
  <c r="H36" i="1"/>
  <c r="H35" i="1"/>
  <c r="H34" i="1"/>
  <c r="H33" i="1"/>
  <c r="H28" i="1"/>
  <c r="H25" i="1"/>
  <c r="H22" i="1"/>
  <c r="H21" i="1"/>
  <c r="H19" i="1"/>
  <c r="H18" i="1"/>
  <c r="H17" i="1"/>
  <c r="H15" i="1"/>
  <c r="H14" i="1"/>
  <c r="H9" i="1"/>
  <c r="H40" i="1"/>
  <c r="H32" i="1"/>
  <c r="B40" i="1"/>
  <c r="E8" i="1" l="1"/>
  <c r="E40" i="1"/>
  <c r="E32" i="1"/>
  <c r="B32" i="1"/>
  <c r="E7" i="1"/>
  <c r="B17" i="1"/>
  <c r="H8" i="1"/>
  <c r="H7" i="1"/>
  <c r="A2" i="1"/>
  <c r="H5" i="1"/>
  <c r="H4" i="1"/>
  <c r="E5" i="1"/>
  <c r="E4" i="1"/>
  <c r="H6" i="1"/>
  <c r="E6" i="1"/>
  <c r="D2" i="1" s="1"/>
  <c r="G2" i="1" l="1"/>
  <c r="E17" i="1"/>
  <c r="E15" i="1"/>
  <c r="E19" i="1" s="1"/>
  <c r="E43" i="1" s="1"/>
  <c r="E14" i="1"/>
  <c r="E18" i="1" s="1"/>
  <c r="B15" i="1"/>
  <c r="B19" i="1" s="1"/>
  <c r="B14" i="1"/>
  <c r="B18" i="1" s="1"/>
  <c r="B35" i="1" s="1"/>
  <c r="B9" i="1"/>
  <c r="E21" i="1" l="1"/>
  <c r="E22" i="1" s="1"/>
  <c r="E28" i="1" s="1"/>
  <c r="E41" i="1" s="1"/>
  <c r="E35" i="1"/>
  <c r="B43" i="1"/>
  <c r="B21" i="1"/>
  <c r="B22" i="1" s="1"/>
  <c r="B25" i="1" s="1"/>
  <c r="B33" i="1" s="1"/>
  <c r="E34" i="1" l="1"/>
  <c r="E25" i="1"/>
  <c r="E33" i="1" s="1"/>
  <c r="E36" i="1" s="1"/>
  <c r="F36" i="1" s="1"/>
  <c r="E42" i="1"/>
  <c r="E44" i="1" s="1"/>
  <c r="F44" i="1" s="1"/>
  <c r="B42" i="1"/>
  <c r="B34" i="1"/>
  <c r="B36" i="1" s="1"/>
  <c r="C36" i="1" s="1"/>
  <c r="B28" i="1"/>
  <c r="B41" i="1" s="1"/>
  <c r="B44" i="1" s="1"/>
  <c r="C44" i="1" s="1"/>
</calcChain>
</file>

<file path=xl/sharedStrings.xml><?xml version="1.0" encoding="utf-8"?>
<sst xmlns="http://schemas.openxmlformats.org/spreadsheetml/2006/main" count="384" uniqueCount="38">
  <si>
    <t>Frau</t>
  </si>
  <si>
    <t>Mann</t>
  </si>
  <si>
    <t>Haus Kosten</t>
  </si>
  <si>
    <t>Haus aktueller Wert</t>
  </si>
  <si>
    <t>Schulden für Haus</t>
  </si>
  <si>
    <t>Aufteilung des Hauses</t>
  </si>
  <si>
    <t>eingebracht / von Dritter Seite Mann</t>
  </si>
  <si>
    <t>eingebracht / von Dritter Seite Frau</t>
  </si>
  <si>
    <t>Abwertung der eingebrachten Beträge</t>
  </si>
  <si>
    <t>Hyperocha</t>
  </si>
  <si>
    <t>aufzuteilen</t>
  </si>
  <si>
    <t>je zur Hälfte</t>
  </si>
  <si>
    <t>Ausgleichszahlung an Frau</t>
  </si>
  <si>
    <t>Ausgleichszahlung an Mann</t>
  </si>
  <si>
    <t>Vorwegzuteilung EV Mann</t>
  </si>
  <si>
    <t>Vorwegzuteilung EV Frau</t>
  </si>
  <si>
    <t>Kontrollrechnung Mann</t>
  </si>
  <si>
    <t>Kontrollrechnung Frau</t>
  </si>
  <si>
    <t xml:space="preserve">Schulden </t>
  </si>
  <si>
    <t>Vorwegbezug Mann</t>
  </si>
  <si>
    <t>Zahlung an Mann</t>
  </si>
  <si>
    <t>Aufteilungsanteil Mann</t>
  </si>
  <si>
    <t>Vorwegbezug Frau</t>
  </si>
  <si>
    <t>Aufteilungsanteil Frau</t>
  </si>
  <si>
    <t xml:space="preserve">Mann übernimmt Haus und Schulden </t>
  </si>
  <si>
    <t>Frau übernimmt Haus und Schulden</t>
  </si>
  <si>
    <t>Abwertung durch Aufwandsverlust</t>
  </si>
  <si>
    <t>Aufwertung eingebracht nach Index</t>
  </si>
  <si>
    <t>Aufwertung eingebracht nach Wertsteigerung</t>
  </si>
  <si>
    <t>Indexsteigerung</t>
  </si>
  <si>
    <t>Index alt</t>
  </si>
  <si>
    <t>Index neu</t>
  </si>
  <si>
    <t>Aufwertung der eingebrachten Beträge</t>
  </si>
  <si>
    <t>Zahlung an Frau</t>
  </si>
  <si>
    <t>Verlust in Prozenten</t>
  </si>
  <si>
    <t>Summe</t>
  </si>
  <si>
    <t>Wertzuwachs in Prozenten</t>
  </si>
  <si>
    <t>Kennwort: gesperrt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</si>
</sst>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0" fillId="0" borderId="0" xfId="0" applyNumberFormat="1"/>
    <xf numFmtId="8" fontId="1" fillId="0" borderId="0" xfId="0" applyNumberFormat="1" applyFont="1"/>
    <xf numFmtId="8" fontId="0" fillId="0" borderId="0" xfId="0" applyNumberFormat="1" applyAlignment="1">
      <alignment horizontal="center"/>
    </xf>
    <xf numFmtId="0" fontId="1" fillId="2" borderId="0" xfId="0" applyFont="1" applyFill="1"/>
    <xf numFmtId="8" fontId="0" fillId="2" borderId="0" xfId="0" applyNumberForma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8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8" fontId="1" fillId="2" borderId="0" xfId="0" applyNumberFormat="1" applyFont="1" applyFill="1"/>
    <xf numFmtId="0" fontId="2" fillId="2" borderId="0" xfId="0" applyFont="1" applyFill="1" applyAlignment="1">
      <alignment horizontal="center"/>
    </xf>
    <xf numFmtId="10" fontId="1" fillId="0" borderId="0" xfId="0" applyNumberFormat="1" applyFont="1"/>
    <xf numFmtId="8" fontId="0" fillId="3" borderId="0" xfId="0" applyNumberFormat="1" applyFill="1" applyProtection="1">
      <protection locked="0"/>
    </xf>
    <xf numFmtId="164" fontId="0" fillId="4" borderId="0" xfId="0" applyNumberForma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86DB1-A3F8-49DE-8643-9638EDFACDB0}">
  <dimension ref="A1:I46"/>
  <sheetViews>
    <sheetView tabSelected="1" zoomScaleNormal="100" workbookViewId="0">
      <selection activeCell="F28" sqref="F28"/>
    </sheetView>
  </sheetViews>
  <sheetFormatPr baseColWidth="10" defaultRowHeight="15" x14ac:dyDescent="0.25"/>
  <cols>
    <col min="1" max="1" width="41.5703125" bestFit="1" customWidth="1"/>
    <col min="2" max="2" width="12.85546875" style="6" bestFit="1" customWidth="1"/>
    <col min="4" max="4" width="42.5703125" bestFit="1" customWidth="1"/>
    <col min="5" max="5" width="12.85546875" style="6" bestFit="1" customWidth="1"/>
    <col min="7" max="7" width="54.5703125" bestFit="1" customWidth="1"/>
    <col min="8" max="8" width="12.140625" style="6" bestFit="1" customWidth="1"/>
  </cols>
  <sheetData>
    <row r="1" spans="1:9" ht="15.75" x14ac:dyDescent="0.25">
      <c r="A1" s="5" t="s">
        <v>5</v>
      </c>
      <c r="C1" s="1"/>
      <c r="D1" s="1"/>
      <c r="E1" s="8"/>
    </row>
    <row r="2" spans="1:9" ht="15.75" x14ac:dyDescent="0.25">
      <c r="A2" s="5" t="str">
        <f>IF(B7&gt;B6,"Diese Spalte NICHT verwenden","Diese Spalte verwenden")</f>
        <v>Diese Spalte NICHT verwenden</v>
      </c>
      <c r="C2" s="1"/>
      <c r="D2" s="5" t="str">
        <f>IF(E7&gt;E6,"Diese Spalte verwenden","Diese Spalte NICHT verwenden")</f>
        <v>Diese Spalte verwenden</v>
      </c>
      <c r="E2" s="8"/>
      <c r="G2" s="5" t="str">
        <f>IF(H7&gt;H6,"Diese Spalte verwenden","Diese Spalte NICHT verwenden")</f>
        <v>Diese Spalte verwenden</v>
      </c>
    </row>
    <row r="3" spans="1:9" ht="18.75" x14ac:dyDescent="0.3">
      <c r="A3" s="12" t="s">
        <v>26</v>
      </c>
      <c r="B3" s="13"/>
      <c r="C3" s="14"/>
      <c r="D3" s="15" t="s">
        <v>27</v>
      </c>
      <c r="E3" s="13"/>
      <c r="F3" s="14"/>
      <c r="G3" s="15" t="s">
        <v>28</v>
      </c>
      <c r="H3" s="13"/>
      <c r="I3" s="16"/>
    </row>
    <row r="4" spans="1:9" x14ac:dyDescent="0.25">
      <c r="A4" t="s">
        <v>6</v>
      </c>
      <c r="B4" s="19">
        <v>60000</v>
      </c>
      <c r="D4" t="s">
        <v>6</v>
      </c>
      <c r="E4" s="6">
        <f>B4</f>
        <v>60000</v>
      </c>
      <c r="G4" t="s">
        <v>6</v>
      </c>
      <c r="H4" s="6">
        <f>B4</f>
        <v>60000</v>
      </c>
    </row>
    <row r="5" spans="1:9" x14ac:dyDescent="0.25">
      <c r="A5" t="s">
        <v>7</v>
      </c>
      <c r="B5" s="19">
        <v>110000</v>
      </c>
      <c r="D5" t="s">
        <v>7</v>
      </c>
      <c r="E5" s="6">
        <f>B5</f>
        <v>110000</v>
      </c>
      <c r="G5" t="s">
        <v>7</v>
      </c>
      <c r="H5" s="6">
        <f>B5</f>
        <v>110000</v>
      </c>
    </row>
    <row r="6" spans="1:9" x14ac:dyDescent="0.25">
      <c r="A6" t="s">
        <v>2</v>
      </c>
      <c r="B6" s="19">
        <v>400000</v>
      </c>
      <c r="D6" t="s">
        <v>2</v>
      </c>
      <c r="E6" s="6">
        <f>B6</f>
        <v>400000</v>
      </c>
      <c r="G6" t="s">
        <v>2</v>
      </c>
      <c r="H6" s="6">
        <f>B6</f>
        <v>400000</v>
      </c>
    </row>
    <row r="7" spans="1:9" x14ac:dyDescent="0.25">
      <c r="A7" t="s">
        <v>3</v>
      </c>
      <c r="B7" s="19">
        <v>500000</v>
      </c>
      <c r="D7" t="s">
        <v>3</v>
      </c>
      <c r="E7" s="6">
        <f>B7</f>
        <v>500000</v>
      </c>
      <c r="G7" t="s">
        <v>3</v>
      </c>
      <c r="H7" s="6">
        <f>B7</f>
        <v>500000</v>
      </c>
    </row>
    <row r="8" spans="1:9" x14ac:dyDescent="0.25">
      <c r="A8" t="s">
        <v>4</v>
      </c>
      <c r="B8" s="19">
        <v>-200000</v>
      </c>
      <c r="D8" t="s">
        <v>4</v>
      </c>
      <c r="E8" s="6">
        <f>B8</f>
        <v>-200000</v>
      </c>
      <c r="G8" t="s">
        <v>4</v>
      </c>
      <c r="H8" s="6">
        <f>B8</f>
        <v>-200000</v>
      </c>
    </row>
    <row r="9" spans="1:9" x14ac:dyDescent="0.25">
      <c r="A9" s="3" t="s">
        <v>34</v>
      </c>
      <c r="B9" s="18">
        <f>1-B7/B6</f>
        <v>-0.25</v>
      </c>
      <c r="D9" t="s">
        <v>29</v>
      </c>
      <c r="E9" s="2">
        <v>1.45</v>
      </c>
      <c r="G9" s="3" t="s">
        <v>36</v>
      </c>
      <c r="H9" s="18">
        <f>H7/H6</f>
        <v>1.25</v>
      </c>
    </row>
    <row r="10" spans="1:9" x14ac:dyDescent="0.25">
      <c r="D10" t="s">
        <v>30</v>
      </c>
      <c r="E10" s="20">
        <v>100</v>
      </c>
    </row>
    <row r="11" spans="1:9" x14ac:dyDescent="0.25">
      <c r="D11" t="s">
        <v>31</v>
      </c>
      <c r="E11" s="20">
        <v>110</v>
      </c>
    </row>
    <row r="13" spans="1:9" x14ac:dyDescent="0.25">
      <c r="A13" s="9" t="s">
        <v>8</v>
      </c>
      <c r="B13" s="10"/>
      <c r="C13" s="11"/>
      <c r="D13" s="9" t="s">
        <v>32</v>
      </c>
      <c r="E13" s="10"/>
      <c r="F13" s="11"/>
      <c r="G13" s="9" t="s">
        <v>8</v>
      </c>
      <c r="H13" s="10"/>
      <c r="I13" s="16"/>
    </row>
    <row r="14" spans="1:9" x14ac:dyDescent="0.25">
      <c r="A14" t="s">
        <v>1</v>
      </c>
      <c r="B14" s="6">
        <f>B4*$B$7/$B$6</f>
        <v>75000</v>
      </c>
      <c r="D14" t="s">
        <v>1</v>
      </c>
      <c r="E14" s="6">
        <f>E4*$E$9</f>
        <v>87000</v>
      </c>
      <c r="G14" t="s">
        <v>1</v>
      </c>
      <c r="H14" s="6">
        <f>H4*H9</f>
        <v>75000</v>
      </c>
    </row>
    <row r="15" spans="1:9" x14ac:dyDescent="0.25">
      <c r="A15" t="s">
        <v>0</v>
      </c>
      <c r="B15" s="6">
        <f>B5*$B$7/$B$6</f>
        <v>137500</v>
      </c>
      <c r="D15" t="s">
        <v>0</v>
      </c>
      <c r="E15" s="6">
        <f>E5*$E$9</f>
        <v>159500</v>
      </c>
      <c r="G15" t="s">
        <v>0</v>
      </c>
      <c r="H15" s="6">
        <f>H5*H9</f>
        <v>137500</v>
      </c>
    </row>
    <row r="17" spans="1:9" x14ac:dyDescent="0.25">
      <c r="A17" t="s">
        <v>9</v>
      </c>
      <c r="B17" s="6">
        <f>B7+B8</f>
        <v>300000</v>
      </c>
      <c r="D17" t="s">
        <v>9</v>
      </c>
      <c r="E17" s="6">
        <f>E7+E8</f>
        <v>300000</v>
      </c>
      <c r="G17" t="s">
        <v>9</v>
      </c>
      <c r="H17" s="6">
        <f>B17</f>
        <v>300000</v>
      </c>
    </row>
    <row r="18" spans="1:9" x14ac:dyDescent="0.25">
      <c r="A18" t="s">
        <v>14</v>
      </c>
      <c r="B18" s="6">
        <f>B14</f>
        <v>75000</v>
      </c>
      <c r="D18" t="s">
        <v>14</v>
      </c>
      <c r="E18" s="6">
        <f>E14</f>
        <v>87000</v>
      </c>
      <c r="G18" t="s">
        <v>14</v>
      </c>
      <c r="H18" s="6">
        <f>H14</f>
        <v>75000</v>
      </c>
    </row>
    <row r="19" spans="1:9" x14ac:dyDescent="0.25">
      <c r="A19" t="s">
        <v>15</v>
      </c>
      <c r="B19" s="6">
        <f>B15</f>
        <v>137500</v>
      </c>
      <c r="D19" t="s">
        <v>15</v>
      </c>
      <c r="E19" s="6">
        <f>E15</f>
        <v>159500</v>
      </c>
      <c r="G19" t="s">
        <v>15</v>
      </c>
      <c r="H19" s="6">
        <f>H15</f>
        <v>137500</v>
      </c>
    </row>
    <row r="21" spans="1:9" x14ac:dyDescent="0.25">
      <c r="A21" t="s">
        <v>10</v>
      </c>
      <c r="B21" s="7">
        <f>B17-B18-B19</f>
        <v>87500</v>
      </c>
      <c r="D21" t="s">
        <v>10</v>
      </c>
      <c r="E21" s="7">
        <f>E17-E18-E19</f>
        <v>53500</v>
      </c>
      <c r="G21" t="s">
        <v>10</v>
      </c>
      <c r="H21" s="7">
        <f>H17-H18-H19</f>
        <v>87500</v>
      </c>
    </row>
    <row r="22" spans="1:9" x14ac:dyDescent="0.25">
      <c r="A22" t="s">
        <v>11</v>
      </c>
      <c r="B22" s="6">
        <f>B21/2</f>
        <v>43750</v>
      </c>
      <c r="D22" t="s">
        <v>11</v>
      </c>
      <c r="E22" s="6">
        <f>E21/2</f>
        <v>26750</v>
      </c>
      <c r="G22" t="s">
        <v>11</v>
      </c>
      <c r="H22" s="6">
        <f>H21/2</f>
        <v>43750</v>
      </c>
    </row>
    <row r="24" spans="1:9" x14ac:dyDescent="0.25">
      <c r="A24" s="9" t="s">
        <v>24</v>
      </c>
      <c r="B24" s="10"/>
      <c r="C24" s="11"/>
      <c r="D24" s="9" t="s">
        <v>24</v>
      </c>
      <c r="E24" s="10"/>
      <c r="F24" s="11"/>
      <c r="G24" s="9" t="s">
        <v>24</v>
      </c>
      <c r="H24" s="10"/>
      <c r="I24" s="16"/>
    </row>
    <row r="25" spans="1:9" x14ac:dyDescent="0.25">
      <c r="A25" t="s">
        <v>12</v>
      </c>
      <c r="B25" s="6">
        <f>B22+B15</f>
        <v>181250</v>
      </c>
      <c r="D25" t="s">
        <v>12</v>
      </c>
      <c r="E25" s="6">
        <f>E22+E15</f>
        <v>186250</v>
      </c>
      <c r="G25" t="s">
        <v>12</v>
      </c>
      <c r="H25" s="6">
        <f>H22+H15</f>
        <v>181250</v>
      </c>
    </row>
    <row r="27" spans="1:9" x14ac:dyDescent="0.25">
      <c r="A27" s="9" t="s">
        <v>25</v>
      </c>
      <c r="B27" s="10"/>
      <c r="C27" s="11"/>
      <c r="D27" s="9" t="s">
        <v>25</v>
      </c>
      <c r="E27" s="10"/>
      <c r="F27" s="11"/>
      <c r="G27" s="9" t="s">
        <v>25</v>
      </c>
      <c r="H27" s="10"/>
      <c r="I27" s="16"/>
    </row>
    <row r="28" spans="1:9" x14ac:dyDescent="0.25">
      <c r="A28" t="s">
        <v>13</v>
      </c>
      <c r="B28" s="6">
        <f>B22+B14</f>
        <v>118750</v>
      </c>
      <c r="D28" t="s">
        <v>13</v>
      </c>
      <c r="E28" s="6">
        <f>E22+E14</f>
        <v>113750</v>
      </c>
      <c r="G28" t="s">
        <v>13</v>
      </c>
      <c r="H28" s="6">
        <f>H22+H14</f>
        <v>118750</v>
      </c>
    </row>
    <row r="30" spans="1:9" x14ac:dyDescent="0.25">
      <c r="A30" s="9" t="s">
        <v>16</v>
      </c>
      <c r="B30" s="10"/>
      <c r="C30" s="11"/>
      <c r="D30" s="9" t="s">
        <v>16</v>
      </c>
      <c r="E30" s="10"/>
      <c r="F30" s="11"/>
      <c r="G30" s="9" t="s">
        <v>16</v>
      </c>
      <c r="H30" s="10"/>
      <c r="I30" s="16"/>
    </row>
    <row r="31" spans="1:9" x14ac:dyDescent="0.25">
      <c r="A31" s="4"/>
      <c r="C31" s="4"/>
      <c r="F31" s="4"/>
    </row>
    <row r="32" spans="1:9" x14ac:dyDescent="0.25">
      <c r="A32" t="s">
        <v>18</v>
      </c>
      <c r="B32" s="6">
        <f>B8</f>
        <v>-200000</v>
      </c>
      <c r="D32" t="s">
        <v>18</v>
      </c>
      <c r="E32" s="6">
        <f>B8</f>
        <v>-200000</v>
      </c>
      <c r="G32" t="s">
        <v>18</v>
      </c>
      <c r="H32" s="6">
        <f>B8</f>
        <v>-200000</v>
      </c>
    </row>
    <row r="33" spans="1:9" x14ac:dyDescent="0.25">
      <c r="A33" t="s">
        <v>33</v>
      </c>
      <c r="B33" s="6">
        <f>B25</f>
        <v>181250</v>
      </c>
      <c r="D33" t="s">
        <v>33</v>
      </c>
      <c r="E33" s="6">
        <f>E25</f>
        <v>186250</v>
      </c>
      <c r="G33" t="s">
        <v>33</v>
      </c>
      <c r="H33" s="6">
        <f>H25</f>
        <v>181250</v>
      </c>
    </row>
    <row r="34" spans="1:9" x14ac:dyDescent="0.25">
      <c r="A34" t="s">
        <v>21</v>
      </c>
      <c r="B34" s="6">
        <f>B22</f>
        <v>43750</v>
      </c>
      <c r="D34" t="s">
        <v>21</v>
      </c>
      <c r="E34" s="6">
        <f>E22</f>
        <v>26750</v>
      </c>
      <c r="G34" t="s">
        <v>21</v>
      </c>
      <c r="H34" s="6">
        <f>H22</f>
        <v>43750</v>
      </c>
    </row>
    <row r="35" spans="1:9" x14ac:dyDescent="0.25">
      <c r="A35" t="s">
        <v>19</v>
      </c>
      <c r="B35" s="6">
        <f>B18</f>
        <v>75000</v>
      </c>
      <c r="D35" t="s">
        <v>19</v>
      </c>
      <c r="E35" s="6">
        <f>E18</f>
        <v>87000</v>
      </c>
      <c r="G35" t="s">
        <v>19</v>
      </c>
      <c r="H35" s="6">
        <f>H18</f>
        <v>75000</v>
      </c>
    </row>
    <row r="36" spans="1:9" x14ac:dyDescent="0.25">
      <c r="A36" t="s">
        <v>35</v>
      </c>
      <c r="B36" s="6">
        <f>B32*-1+B33+B34+B35</f>
        <v>500000</v>
      </c>
      <c r="C36" s="4" t="str">
        <f>IF(B7=B36,"korrekt","Fehler")</f>
        <v>korrekt</v>
      </c>
      <c r="E36" s="6">
        <f>E32*-1+E33+E34+E35</f>
        <v>500000</v>
      </c>
      <c r="F36" s="4" t="str">
        <f>IF(E7=E36,"korrekt","Fehler")</f>
        <v>korrekt</v>
      </c>
      <c r="G36" t="s">
        <v>35</v>
      </c>
      <c r="H36" s="6">
        <f>H32*-1+H33+H34+H35</f>
        <v>500000</v>
      </c>
      <c r="I36" s="4" t="str">
        <f>IF(H7=H36,"korrekt","Fehler")</f>
        <v>korrekt</v>
      </c>
    </row>
    <row r="38" spans="1:9" x14ac:dyDescent="0.25">
      <c r="A38" s="9" t="s">
        <v>17</v>
      </c>
      <c r="B38" s="16"/>
      <c r="C38" s="17"/>
      <c r="D38" s="9" t="s">
        <v>17</v>
      </c>
      <c r="E38" s="16"/>
      <c r="F38" s="17"/>
      <c r="G38" s="9" t="s">
        <v>17</v>
      </c>
      <c r="H38" s="16"/>
      <c r="I38" s="16"/>
    </row>
    <row r="39" spans="1:9" x14ac:dyDescent="0.25">
      <c r="A39" s="6"/>
      <c r="C39" s="4"/>
      <c r="F39" s="4"/>
    </row>
    <row r="40" spans="1:9" x14ac:dyDescent="0.25">
      <c r="A40" t="s">
        <v>18</v>
      </c>
      <c r="B40" s="6">
        <f>B8</f>
        <v>-200000</v>
      </c>
      <c r="D40" t="s">
        <v>18</v>
      </c>
      <c r="E40" s="6">
        <f>B8</f>
        <v>-200000</v>
      </c>
      <c r="G40" t="s">
        <v>18</v>
      </c>
      <c r="H40" s="6">
        <f>B8</f>
        <v>-200000</v>
      </c>
    </row>
    <row r="41" spans="1:9" x14ac:dyDescent="0.25">
      <c r="A41" t="s">
        <v>20</v>
      </c>
      <c r="B41" s="6">
        <f>B28</f>
        <v>118750</v>
      </c>
      <c r="D41" t="s">
        <v>20</v>
      </c>
      <c r="E41" s="6">
        <f>E28</f>
        <v>113750</v>
      </c>
      <c r="G41" t="s">
        <v>20</v>
      </c>
      <c r="H41" s="6">
        <f>H28</f>
        <v>118750</v>
      </c>
    </row>
    <row r="42" spans="1:9" x14ac:dyDescent="0.25">
      <c r="A42" t="s">
        <v>23</v>
      </c>
      <c r="B42" s="6">
        <f>B22</f>
        <v>43750</v>
      </c>
      <c r="D42" t="s">
        <v>23</v>
      </c>
      <c r="E42" s="6">
        <f>E22</f>
        <v>26750</v>
      </c>
      <c r="G42" t="s">
        <v>23</v>
      </c>
      <c r="H42" s="6">
        <f>H22</f>
        <v>43750</v>
      </c>
    </row>
    <row r="43" spans="1:9" x14ac:dyDescent="0.25">
      <c r="A43" t="s">
        <v>22</v>
      </c>
      <c r="B43" s="6">
        <f>B19</f>
        <v>137500</v>
      </c>
      <c r="D43" t="s">
        <v>22</v>
      </c>
      <c r="E43" s="6">
        <f>E19</f>
        <v>159500</v>
      </c>
      <c r="G43" t="s">
        <v>22</v>
      </c>
      <c r="H43" s="6">
        <f>H19</f>
        <v>137500</v>
      </c>
    </row>
    <row r="44" spans="1:9" x14ac:dyDescent="0.25">
      <c r="A44" t="s">
        <v>35</v>
      </c>
      <c r="B44" s="6">
        <f>B40*-1+B41+B42+B43</f>
        <v>500000</v>
      </c>
      <c r="C44" s="4" t="str">
        <f>IF(B7=B44,"korrekt","Fehler")</f>
        <v>korrekt</v>
      </c>
      <c r="D44" t="s">
        <v>35</v>
      </c>
      <c r="E44" s="6">
        <f>E40*-1+E41+E42+E43</f>
        <v>500000</v>
      </c>
      <c r="F44" s="4" t="str">
        <f>IF(E7=E44,"korrekt","Fehler")</f>
        <v>korrekt</v>
      </c>
      <c r="G44" t="s">
        <v>35</v>
      </c>
      <c r="H44" s="6">
        <f>H40*-1+H41+H42+H43</f>
        <v>500000</v>
      </c>
      <c r="I44" s="4" t="str">
        <f>IF(H7=H44,"korrekt","Fehler")</f>
        <v>korrekt</v>
      </c>
    </row>
    <row r="46" spans="1:9" x14ac:dyDescent="0.25">
      <c r="A46" t="s">
        <v>37</v>
      </c>
    </row>
  </sheetData>
  <sheetProtection algorithmName="SHA-512" hashValue="Z8VMURZDxQY6PrEk5WOjafYnYxftxx3Fx1Q6AghVBrI5zDwexQHz+FvlChVQBDceBvgQViJPLXsfjjNv/4ArTw==" saltValue="3GN/HCsmiUwwa7j5j7h6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Dr. Günter Tews</cp:lastModifiedBy>
  <dcterms:created xsi:type="dcterms:W3CDTF">2019-01-26T17:11:34Z</dcterms:created>
  <dcterms:modified xsi:type="dcterms:W3CDTF">2019-05-12T06:01:07Z</dcterms:modified>
</cp:coreProperties>
</file>