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1\Team Tews Dropbox\Guenter Tews\Dateien Tews Günter Dr\WebSites\Unterhaltsprogramme aktuell\tools\"/>
    </mc:Choice>
  </mc:AlternateContent>
  <xr:revisionPtr revIDLastSave="0" documentId="13_ncr:1_{C59C16E6-40D5-4D2F-B60F-78D12728F890}" xr6:coauthVersionLast="47" xr6:coauthVersionMax="47" xr10:uidLastSave="{00000000-0000-0000-0000-000000000000}"/>
  <workbookProtection workbookAlgorithmName="SHA-512" workbookHashValue="HvC/WxJta0mQ5aOZ7V78+t/YOfop5DsNdLps1/524MkoHbdB6MENwsOU6ANqhFZge+pWo/kn2XAR7Bmr1LrIZg==" workbookSaltValue="E30WZvkesyh2UBCIPHV+qQ==" workbookSpinCount="100000" lockStructure="1"/>
  <bookViews>
    <workbookView xWindow="3800" yWindow="1780" windowWidth="31160" windowHeight="19100" activeTab="1" xr2:uid="{DE30978C-B379-407A-9BEA-F809EEC2FCAB}"/>
  </bookViews>
  <sheets>
    <sheet name="Dateneingabe" sheetId="1" r:id="rId1"/>
    <sheet name="Einbringungsquote (aktuell J.)" sheetId="3" r:id="rId2"/>
    <sheet name="Index (veraltet)" sheetId="2" r:id="rId3"/>
  </sheets>
  <definedNames>
    <definedName name="QuoteFrau">Dateneingabe!$B$13</definedName>
    <definedName name="QuoteMann">Dateneingabe!$B$12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3" l="1"/>
  <c r="E14" i="3"/>
  <c r="F14" i="3"/>
  <c r="G14" i="3"/>
  <c r="G46" i="3" s="1"/>
  <c r="H14" i="3"/>
  <c r="C14" i="3"/>
  <c r="C46" i="3" s="1"/>
  <c r="D8" i="3"/>
  <c r="E8" i="3"/>
  <c r="F8" i="3"/>
  <c r="G8" i="3"/>
  <c r="H8" i="3"/>
  <c r="C8" i="3"/>
  <c r="H6" i="3"/>
  <c r="H12" i="3" s="1"/>
  <c r="G6" i="3"/>
  <c r="G12" i="3" s="1"/>
  <c r="F6" i="3"/>
  <c r="E6" i="3"/>
  <c r="E12" i="3" s="1"/>
  <c r="D6" i="3"/>
  <c r="D12" i="3" s="1"/>
  <c r="C6" i="3"/>
  <c r="C12" i="3" s="1"/>
  <c r="C3" i="3"/>
  <c r="D3" i="3"/>
  <c r="E3" i="3"/>
  <c r="F3" i="3"/>
  <c r="G3" i="3"/>
  <c r="H3" i="3"/>
  <c r="B3" i="3"/>
  <c r="C5" i="3"/>
  <c r="D5" i="3"/>
  <c r="E5" i="3"/>
  <c r="F5" i="3"/>
  <c r="G5" i="3"/>
  <c r="H5" i="3"/>
  <c r="B5" i="3"/>
  <c r="D4" i="3"/>
  <c r="D46" i="3" s="1"/>
  <c r="E4" i="3"/>
  <c r="F4" i="3"/>
  <c r="G4" i="3"/>
  <c r="H4" i="3"/>
  <c r="C4" i="3"/>
  <c r="H35" i="3"/>
  <c r="H19" i="3"/>
  <c r="H18" i="3"/>
  <c r="H7" i="3"/>
  <c r="H43" i="3" s="1"/>
  <c r="H46" i="3"/>
  <c r="H13" i="3"/>
  <c r="H38" i="3" s="1"/>
  <c r="G35" i="3"/>
  <c r="G19" i="3"/>
  <c r="G18" i="3"/>
  <c r="G7" i="3"/>
  <c r="G43" i="3" s="1"/>
  <c r="G13" i="3"/>
  <c r="G38" i="3" s="1"/>
  <c r="F19" i="3"/>
  <c r="F18" i="3"/>
  <c r="F7" i="3"/>
  <c r="F43" i="3" s="1"/>
  <c r="F12" i="3"/>
  <c r="F46" i="3"/>
  <c r="F13" i="3"/>
  <c r="F38" i="3" s="1"/>
  <c r="E19" i="3"/>
  <c r="E18" i="3"/>
  <c r="E7" i="3"/>
  <c r="E35" i="3" s="1"/>
  <c r="E46" i="3"/>
  <c r="E13" i="3"/>
  <c r="E38" i="3" s="1"/>
  <c r="D19" i="3"/>
  <c r="D18" i="3"/>
  <c r="D7" i="3"/>
  <c r="D43" i="3" s="1"/>
  <c r="D13" i="3"/>
  <c r="D38" i="3" s="1"/>
  <c r="C43" i="3"/>
  <c r="C35" i="3"/>
  <c r="C19" i="3"/>
  <c r="C18" i="3"/>
  <c r="C13" i="3"/>
  <c r="C38" i="3" s="1"/>
  <c r="C7" i="3"/>
  <c r="B8" i="2"/>
  <c r="C21" i="3" l="1"/>
  <c r="H21" i="3"/>
  <c r="G21" i="3"/>
  <c r="F21" i="3"/>
  <c r="F35" i="3"/>
  <c r="E21" i="3"/>
  <c r="E43" i="3"/>
  <c r="D21" i="3"/>
  <c r="D35" i="3"/>
  <c r="B6" i="3"/>
  <c r="B19" i="3"/>
  <c r="B18" i="3"/>
  <c r="B37" i="2"/>
  <c r="B45" i="2"/>
  <c r="B15" i="2"/>
  <c r="B14" i="2"/>
  <c r="B13" i="1"/>
  <c r="B8" i="1"/>
  <c r="D22" i="3" l="1"/>
  <c r="D23" i="3"/>
  <c r="E23" i="3"/>
  <c r="E22" i="3"/>
  <c r="F23" i="3"/>
  <c r="F22" i="3"/>
  <c r="G23" i="3"/>
  <c r="G22" i="3"/>
  <c r="H23" i="3"/>
  <c r="H22" i="3"/>
  <c r="C22" i="3"/>
  <c r="C23" i="3"/>
  <c r="B4" i="3"/>
  <c r="B7" i="3"/>
  <c r="B5" i="2"/>
  <c r="B6" i="2"/>
  <c r="B7" i="2"/>
  <c r="B4" i="2"/>
  <c r="B21" i="2" s="1"/>
  <c r="B3" i="2"/>
  <c r="B20" i="2" s="1"/>
  <c r="B43" i="3" l="1"/>
  <c r="B35" i="3"/>
  <c r="B12" i="3"/>
  <c r="B40" i="2"/>
  <c r="B48" i="2"/>
  <c r="B19" i="2"/>
  <c r="B23" i="2" l="1"/>
  <c r="B25" i="2" l="1"/>
  <c r="B24" i="2"/>
  <c r="B8" i="3"/>
  <c r="B39" i="2" l="1"/>
  <c r="B33" i="2"/>
  <c r="B47" i="2"/>
  <c r="B29" i="2"/>
  <c r="B13" i="3"/>
  <c r="B14" i="3"/>
  <c r="B46" i="3" s="1"/>
  <c r="B38" i="2"/>
  <c r="B41" i="2" s="1"/>
  <c r="B46" i="2" l="1"/>
  <c r="B49" i="2" s="1"/>
  <c r="B38" i="3"/>
  <c r="B21" i="3"/>
  <c r="B22" i="3" l="1"/>
  <c r="B23" i="3"/>
  <c r="G45" i="3" l="1"/>
  <c r="G27" i="3"/>
  <c r="G36" i="3" s="1"/>
  <c r="G37" i="3"/>
  <c r="G31" i="3"/>
  <c r="G44" i="3" s="1"/>
  <c r="G47" i="3" s="1"/>
  <c r="F31" i="3"/>
  <c r="F44" i="3" s="1"/>
  <c r="F45" i="3"/>
  <c r="F27" i="3"/>
  <c r="F36" i="3" s="1"/>
  <c r="F37" i="3"/>
  <c r="D45" i="3"/>
  <c r="D31" i="3"/>
  <c r="D44" i="3" s="1"/>
  <c r="D47" i="3" s="1"/>
  <c r="D27" i="3"/>
  <c r="D36" i="3" s="1"/>
  <c r="D37" i="3"/>
  <c r="E37" i="3"/>
  <c r="E45" i="3"/>
  <c r="E31" i="3"/>
  <c r="E44" i="3" s="1"/>
  <c r="E27" i="3"/>
  <c r="E36" i="3" s="1"/>
  <c r="E39" i="3" s="1"/>
  <c r="H45" i="3"/>
  <c r="H31" i="3"/>
  <c r="H44" i="3" s="1"/>
  <c r="H37" i="3"/>
  <c r="H27" i="3"/>
  <c r="H36" i="3" s="1"/>
  <c r="C45" i="3"/>
  <c r="C27" i="3"/>
  <c r="C36" i="3" s="1"/>
  <c r="C31" i="3"/>
  <c r="C44" i="3" s="1"/>
  <c r="C37" i="3"/>
  <c r="B45" i="3"/>
  <c r="B27" i="3"/>
  <c r="B36" i="3" s="1"/>
  <c r="B31" i="3"/>
  <c r="B44" i="3" s="1"/>
  <c r="B37" i="3"/>
  <c r="F39" i="3" l="1"/>
  <c r="F47" i="3"/>
  <c r="H47" i="3"/>
  <c r="D39" i="3"/>
  <c r="C47" i="3"/>
  <c r="C39" i="3"/>
  <c r="E47" i="3"/>
  <c r="H39" i="3"/>
  <c r="G39" i="3"/>
  <c r="B47" i="3"/>
  <c r="B39" i="3"/>
</calcChain>
</file>

<file path=xl/sharedStrings.xml><?xml version="1.0" encoding="utf-8"?>
<sst xmlns="http://schemas.openxmlformats.org/spreadsheetml/2006/main" count="91" uniqueCount="57">
  <si>
    <t>Frau</t>
  </si>
  <si>
    <t>Mann</t>
  </si>
  <si>
    <t>Haus Kosten</t>
  </si>
  <si>
    <t>Haus aktueller Wert</t>
  </si>
  <si>
    <t>Schulden für Haus</t>
  </si>
  <si>
    <t>Hyperocha</t>
  </si>
  <si>
    <t>aufzuteilen</t>
  </si>
  <si>
    <t>Ausgleichszahlung an Frau</t>
  </si>
  <si>
    <t>Ausgleichszahlung an Mann</t>
  </si>
  <si>
    <t xml:space="preserve">Schulden </t>
  </si>
  <si>
    <t>Vorwegbezug Mann</t>
  </si>
  <si>
    <t>Zahlung an Mann</t>
  </si>
  <si>
    <t>Aufteilungsanteil Mann</t>
  </si>
  <si>
    <t>Vorwegbezug Frau</t>
  </si>
  <si>
    <t>Aufteilungsanteil Frau</t>
  </si>
  <si>
    <t>Zahlung an Frau</t>
  </si>
  <si>
    <t>Summe</t>
  </si>
  <si>
    <t>Wertzuwachs in Prozenten</t>
  </si>
  <si>
    <t>Kennwort: gesperrt</t>
  </si>
  <si>
    <t>eingebracht vom Mann oder Verwandten des Mannes</t>
  </si>
  <si>
    <t>eingebracht von Frau oder Verwandten der Frau</t>
  </si>
  <si>
    <t>Aufwertung eingebrachten Vermögens  nach Index</t>
  </si>
  <si>
    <t>OGH 25.06.2019, 1 Ob 97/19z</t>
  </si>
  <si>
    <t>OGH 19.06.2018, 1 Ob 89/18x</t>
  </si>
  <si>
    <t>OGH 30.04.2018, 1 Ob 64/18w</t>
  </si>
  <si>
    <t>Entscheidungen:</t>
  </si>
  <si>
    <t>Aufteilung eingebrachtes Vermögen nach Wertsteigerung /Wertverlust</t>
  </si>
  <si>
    <t>Verlust /Wertsteigerung  in Prozenten</t>
  </si>
  <si>
    <t>Dateneingabe</t>
  </si>
  <si>
    <t>verbleibt aufzuteilen</t>
  </si>
  <si>
    <t>Teilungsquoten:</t>
  </si>
  <si>
    <t>Anteil Mann</t>
  </si>
  <si>
    <t>Anteil Frau</t>
  </si>
  <si>
    <t>Auf- oder Abwertung der eingebrachten Beträge:</t>
  </si>
  <si>
    <t>Mann übernimmt Haus und Schulden:</t>
  </si>
  <si>
    <t>Kontrollrechnung Mann:</t>
  </si>
  <si>
    <t>Kontrollrechnung Frau:</t>
  </si>
  <si>
    <t>Frau übernimmt Haus und Schulden:</t>
  </si>
  <si>
    <t>Mann übernimmt Haus (und Schulden):</t>
  </si>
  <si>
    <t>Frau übernimmt Haus (und Schulden):</t>
  </si>
  <si>
    <t>Eingabefeld</t>
  </si>
  <si>
    <t>Indexwert alt</t>
  </si>
  <si>
    <t>Indexwert neu</t>
  </si>
  <si>
    <t>Indexaufwertung des eingebrachten Vermögens</t>
  </si>
  <si>
    <t>Vorwegzuteilung Mann  (mit Index aufgewertet)</t>
  </si>
  <si>
    <t>Vorwegzuteilung Frau  (mit Index aufgewertet)</t>
  </si>
  <si>
    <t>Kennwort Aufhebung Sperre: gesperrt</t>
  </si>
  <si>
    <t>OGH 23.03.2021, 1 Ob 6/21w (Wertverminderung)</t>
  </si>
  <si>
    <t>OGH 21.04.2021, 1 Ob 35/21k (Wertminderung)</t>
  </si>
  <si>
    <t>OGH 20.01.2020, 1 Ob 142/19t</t>
  </si>
  <si>
    <t>mit Anklicken können die Entscheidungen im RIS aufgerufen werden</t>
  </si>
  <si>
    <t>Vorwegzuteilung an Mann für eingebrachtes Vermögen</t>
  </si>
  <si>
    <t>Vorwegzuteilung an Frau für eingebrachtes Vermögen</t>
  </si>
  <si>
    <t>OGH 2022/06/22, 1 Ob 66/22w</t>
  </si>
  <si>
    <t>Haus Errichtungkosten</t>
  </si>
  <si>
    <r>
      <t xml:space="preserve">Haus aktueller Wert </t>
    </r>
    <r>
      <rPr>
        <b/>
        <sz val="12"/>
        <color theme="1"/>
        <rFont val="Calibri"/>
        <family val="2"/>
        <scheme val="minor"/>
      </rPr>
      <t>(Varianten)</t>
    </r>
  </si>
  <si>
    <t>Varianten 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</si>
</sst>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#,##0.00_ ;[Red]\-#,##0.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164" fontId="3" fillId="2" borderId="0" xfId="0" applyNumberFormat="1" applyFont="1" applyFill="1"/>
    <xf numFmtId="10" fontId="1" fillId="0" borderId="0" xfId="0" applyNumberFormat="1" applyFont="1"/>
    <xf numFmtId="14" fontId="0" fillId="0" borderId="0" xfId="0" applyNumberFormat="1" applyAlignment="1">
      <alignment vertical="center" wrapText="1"/>
    </xf>
    <xf numFmtId="0" fontId="6" fillId="0" borderId="0" xfId="0" applyFont="1"/>
    <xf numFmtId="0" fontId="7" fillId="0" borderId="0" xfId="1" applyFont="1" applyAlignment="1">
      <alignment vertical="center" wrapText="1"/>
    </xf>
    <xf numFmtId="0" fontId="7" fillId="0" borderId="0" xfId="1" applyFont="1"/>
    <xf numFmtId="0" fontId="4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164" fontId="1" fillId="5" borderId="0" xfId="0" applyNumberFormat="1" applyFont="1" applyFill="1"/>
    <xf numFmtId="0" fontId="8" fillId="5" borderId="0" xfId="0" applyFont="1" applyFill="1"/>
    <xf numFmtId="0" fontId="8" fillId="7" borderId="0" xfId="0" applyFont="1" applyFill="1"/>
    <xf numFmtId="0" fontId="10" fillId="0" borderId="0" xfId="0" applyFont="1"/>
    <xf numFmtId="164" fontId="10" fillId="0" borderId="0" xfId="0" applyNumberFormat="1" applyFont="1"/>
    <xf numFmtId="165" fontId="10" fillId="4" borderId="1" xfId="0" applyNumberFormat="1" applyFont="1" applyFill="1" applyBorder="1" applyProtection="1">
      <protection locked="0"/>
    </xf>
    <xf numFmtId="165" fontId="10" fillId="4" borderId="2" xfId="0" applyNumberFormat="1" applyFont="1" applyFill="1" applyBorder="1" applyProtection="1">
      <protection locked="0"/>
    </xf>
    <xf numFmtId="10" fontId="6" fillId="0" borderId="0" xfId="0" applyNumberFormat="1" applyFont="1"/>
    <xf numFmtId="164" fontId="6" fillId="0" borderId="0" xfId="0" applyNumberFormat="1" applyFont="1"/>
    <xf numFmtId="0" fontId="10" fillId="6" borderId="0" xfId="0" applyFont="1" applyFill="1"/>
    <xf numFmtId="164" fontId="6" fillId="6" borderId="0" xfId="0" applyNumberFormat="1" applyFont="1" applyFill="1"/>
    <xf numFmtId="0" fontId="10" fillId="5" borderId="0" xfId="0" applyFont="1" applyFill="1"/>
    <xf numFmtId="164" fontId="6" fillId="5" borderId="0" xfId="0" applyNumberFormat="1" applyFont="1" applyFill="1"/>
    <xf numFmtId="10" fontId="6" fillId="3" borderId="1" xfId="0" applyNumberFormat="1" applyFont="1" applyFill="1" applyBorder="1" applyProtection="1">
      <protection locked="0"/>
    </xf>
    <xf numFmtId="164" fontId="6" fillId="3" borderId="1" xfId="0" applyNumberFormat="1" applyFont="1" applyFill="1" applyBorder="1" applyProtection="1">
      <protection locked="0"/>
    </xf>
    <xf numFmtId="164" fontId="6" fillId="3" borderId="3" xfId="0" applyNumberFormat="1" applyFont="1" applyFill="1" applyBorder="1" applyProtection="1">
      <protection locked="0"/>
    </xf>
    <xf numFmtId="164" fontId="6" fillId="3" borderId="2" xfId="0" applyNumberFormat="1" applyFont="1" applyFill="1" applyBorder="1" applyProtection="1">
      <protection locked="0"/>
    </xf>
    <xf numFmtId="164" fontId="1" fillId="8" borderId="0" xfId="0" applyNumberFormat="1" applyFont="1" applyFill="1"/>
    <xf numFmtId="10" fontId="6" fillId="3" borderId="2" xfId="0" applyNumberFormat="1" applyFont="1" applyFill="1" applyBorder="1" applyProtection="1">
      <protection locked="0"/>
    </xf>
    <xf numFmtId="0" fontId="8" fillId="0" borderId="0" xfId="0" applyFont="1"/>
    <xf numFmtId="164" fontId="10" fillId="5" borderId="0" xfId="0" applyNumberFormat="1" applyFont="1" applyFill="1"/>
    <xf numFmtId="10" fontId="6" fillId="5" borderId="0" xfId="0" applyNumberFormat="1" applyFont="1" applyFill="1"/>
    <xf numFmtId="10" fontId="6" fillId="6" borderId="0" xfId="0" applyNumberFormat="1" applyFont="1" applyFill="1"/>
    <xf numFmtId="164" fontId="10" fillId="6" borderId="0" xfId="0" applyNumberFormat="1" applyFont="1" applyFill="1"/>
    <xf numFmtId="0" fontId="8" fillId="6" borderId="0" xfId="0" applyFont="1" applyFill="1"/>
    <xf numFmtId="164" fontId="0" fillId="6" borderId="0" xfId="0" applyNumberFormat="1" applyFill="1"/>
    <xf numFmtId="0" fontId="8" fillId="7" borderId="5" xfId="0" applyFont="1" applyFill="1" applyBorder="1"/>
    <xf numFmtId="164" fontId="0" fillId="7" borderId="6" xfId="0" applyNumberFormat="1" applyFill="1" applyBorder="1"/>
    <xf numFmtId="0" fontId="10" fillId="0" borderId="7" xfId="0" applyFont="1" applyBorder="1"/>
    <xf numFmtId="164" fontId="10" fillId="0" borderId="8" xfId="0" applyNumberFormat="1" applyFont="1" applyBorder="1"/>
    <xf numFmtId="0" fontId="10" fillId="0" borderId="9" xfId="0" applyFont="1" applyBorder="1"/>
    <xf numFmtId="164" fontId="10" fillId="0" borderId="10" xfId="0" applyNumberFormat="1" applyFont="1" applyBorder="1"/>
    <xf numFmtId="0" fontId="8" fillId="5" borderId="5" xfId="0" applyFont="1" applyFill="1" applyBorder="1"/>
    <xf numFmtId="164" fontId="1" fillId="5" borderId="6" xfId="0" applyNumberFormat="1" applyFont="1" applyFill="1" applyBorder="1"/>
    <xf numFmtId="0" fontId="8" fillId="6" borderId="5" xfId="0" applyFont="1" applyFill="1" applyBorder="1"/>
    <xf numFmtId="164" fontId="0" fillId="6" borderId="6" xfId="0" applyNumberFormat="1" applyFill="1" applyBorder="1"/>
    <xf numFmtId="0" fontId="0" fillId="0" borderId="7" xfId="0" applyBorder="1"/>
    <xf numFmtId="164" fontId="0" fillId="0" borderId="8" xfId="0" applyNumberFormat="1" applyBorder="1"/>
    <xf numFmtId="164" fontId="6" fillId="3" borderId="4" xfId="0" applyNumberFormat="1" applyFont="1" applyFill="1" applyBorder="1" applyProtection="1">
      <protection locked="0"/>
    </xf>
    <xf numFmtId="0" fontId="2" fillId="9" borderId="0" xfId="0" applyFont="1" applyFill="1"/>
    <xf numFmtId="164" fontId="3" fillId="10" borderId="0" xfId="0" applyNumberFormat="1" applyFont="1" applyFill="1"/>
    <xf numFmtId="0" fontId="11" fillId="10" borderId="0" xfId="0" applyFont="1" applyFill="1" applyAlignment="1">
      <alignment horizontal="left"/>
    </xf>
    <xf numFmtId="164" fontId="6" fillId="11" borderId="0" xfId="0" applyNumberFormat="1" applyFont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is.bka.gv.at/Dokument.wxe?ResultFunctionToken=c913d930-0333-4bba-a94d-cbe1bed3bafc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80430_OGH0002_0010OB00064_18W0000_000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ris.bka.gv.at/Dokument.wxe?ResultFunctionToken=f7a46413-5803-40fd-b919-042dc89f6235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80619_OGH0002_0010OB00089_18X0000_000" TargetMode="External"/><Relationship Id="rId1" Type="http://schemas.openxmlformats.org/officeDocument/2006/relationships/hyperlink" Target="https://www.ris.bka.gv.at/Dokument.wxe?ResultFunctionToken=f7a46413-5803-40fd-b919-042dc89f6235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90625_OGH0002_0010OB00097_19Z0000_000" TargetMode="External"/><Relationship Id="rId6" Type="http://schemas.openxmlformats.org/officeDocument/2006/relationships/hyperlink" Target="https://www.ris.bka.gv.at/Dokumente/Justiz/JJT_20220622_OGH0002_0010OB00066_22W0000_000/JJT_20220622_OGH0002_0010OB00066_22W0000_000.html" TargetMode="External"/><Relationship Id="rId5" Type="http://schemas.openxmlformats.org/officeDocument/2006/relationships/hyperlink" Target="https://www.ris.bka.gv.at/Dokument.wxe?Abfrage=Justiz&amp;Dokumentnummer=JJT_20200121_OGH0002_0010OB00142_19T0000_000" TargetMode="External"/><Relationship Id="rId4" Type="http://schemas.openxmlformats.org/officeDocument/2006/relationships/hyperlink" Target="https://www.ris.bka.gv.at/Dokument.wxe?Abfrage=Justiz&amp;Dokumentnummer=JJT_20210323_OGH0002_0010OB00006_21W0000_00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86DB1-A3F8-49DE-8643-9638EDFACDB0}">
  <sheetPr>
    <tabColor theme="7"/>
  </sheetPr>
  <dimension ref="A1:B17"/>
  <sheetViews>
    <sheetView zoomScaleNormal="100" workbookViewId="0">
      <selection activeCell="A57" sqref="A57"/>
    </sheetView>
  </sheetViews>
  <sheetFormatPr baseColWidth="10" defaultRowHeight="14.5" x14ac:dyDescent="0.35"/>
  <cols>
    <col min="1" max="1" width="49.54296875" customWidth="1"/>
    <col min="2" max="2" width="13.7265625" style="2" bestFit="1" customWidth="1"/>
  </cols>
  <sheetData>
    <row r="1" spans="1:2" ht="18.5" x14ac:dyDescent="0.45">
      <c r="A1" s="12" t="s">
        <v>28</v>
      </c>
      <c r="B1" s="4"/>
    </row>
    <row r="2" spans="1:2" ht="16" thickBot="1" x14ac:dyDescent="0.4">
      <c r="A2" s="16"/>
      <c r="B2" s="16"/>
    </row>
    <row r="3" spans="1:2" ht="15.5" x14ac:dyDescent="0.35">
      <c r="A3" s="16" t="s">
        <v>19</v>
      </c>
      <c r="B3" s="27">
        <v>0</v>
      </c>
    </row>
    <row r="4" spans="1:2" ht="15.5" x14ac:dyDescent="0.35">
      <c r="A4" s="16" t="s">
        <v>20</v>
      </c>
      <c r="B4" s="28">
        <v>300000</v>
      </c>
    </row>
    <row r="5" spans="1:2" ht="15.5" x14ac:dyDescent="0.35">
      <c r="A5" s="16" t="s">
        <v>2</v>
      </c>
      <c r="B5" s="28">
        <v>500000</v>
      </c>
    </row>
    <row r="6" spans="1:2" ht="15.5" x14ac:dyDescent="0.35">
      <c r="A6" s="16" t="s">
        <v>3</v>
      </c>
      <c r="B6" s="28">
        <v>900000</v>
      </c>
    </row>
    <row r="7" spans="1:2" ht="16" thickBot="1" x14ac:dyDescent="0.4">
      <c r="A7" s="16" t="s">
        <v>4</v>
      </c>
      <c r="B7" s="29">
        <v>0</v>
      </c>
    </row>
    <row r="8" spans="1:2" ht="15.5" x14ac:dyDescent="0.35">
      <c r="A8" s="7" t="s">
        <v>27</v>
      </c>
      <c r="B8" s="20">
        <f>B6/B5</f>
        <v>1.8</v>
      </c>
    </row>
    <row r="9" spans="1:2" ht="15.5" x14ac:dyDescent="0.35">
      <c r="A9" s="7"/>
      <c r="B9" s="20"/>
    </row>
    <row r="10" spans="1:2" ht="18.5" x14ac:dyDescent="0.45">
      <c r="A10" s="11" t="s">
        <v>30</v>
      </c>
      <c r="B10" s="5"/>
    </row>
    <row r="11" spans="1:2" ht="16" thickBot="1" x14ac:dyDescent="0.4">
      <c r="A11" s="7"/>
      <c r="B11" s="20"/>
    </row>
    <row r="12" spans="1:2" ht="15.5" x14ac:dyDescent="0.35">
      <c r="A12" s="7" t="s">
        <v>1</v>
      </c>
      <c r="B12" s="26">
        <v>0.5</v>
      </c>
    </row>
    <row r="13" spans="1:2" ht="16" thickBot="1" x14ac:dyDescent="0.4">
      <c r="A13" s="7" t="s">
        <v>0</v>
      </c>
      <c r="B13" s="31">
        <f>1-B12</f>
        <v>0.5</v>
      </c>
    </row>
    <row r="14" spans="1:2" ht="15.5" x14ac:dyDescent="0.35">
      <c r="A14" s="7"/>
      <c r="B14" s="17"/>
    </row>
    <row r="15" spans="1:2" x14ac:dyDescent="0.35">
      <c r="A15" s="52" t="s">
        <v>18</v>
      </c>
    </row>
    <row r="16" spans="1:2" ht="15" thickBot="1" x14ac:dyDescent="0.4"/>
    <row r="17" spans="1:2" ht="16" thickBot="1" x14ac:dyDescent="0.4">
      <c r="A17" s="7" t="s">
        <v>40</v>
      </c>
      <c r="B17" s="51"/>
    </row>
  </sheetData>
  <pageMargins left="0.7" right="0.7" top="0.78740157499999996" bottom="0.78740157499999996" header="0.3" footer="0.3"/>
  <pageSetup paperSize="9" orientation="portrait" r:id="rId1"/>
  <ignoredErrors>
    <ignoredError sqref="B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56699-A908-489A-94F1-BEC87CA06A97}">
  <sheetPr>
    <tabColor theme="5"/>
    <pageSetUpPr fitToPage="1"/>
  </sheetPr>
  <dimension ref="A1:H61"/>
  <sheetViews>
    <sheetView tabSelected="1" workbookViewId="0">
      <selection activeCell="F10" sqref="F10"/>
    </sheetView>
  </sheetViews>
  <sheetFormatPr baseColWidth="10" defaultRowHeight="14.5" x14ac:dyDescent="0.35"/>
  <cols>
    <col min="1" max="1" width="54.54296875" bestFit="1" customWidth="1"/>
    <col min="2" max="2" width="13.7265625" style="2" bestFit="1" customWidth="1"/>
    <col min="3" max="3" width="14.453125" customWidth="1"/>
    <col min="4" max="4" width="15" customWidth="1"/>
    <col min="5" max="5" width="15.90625" customWidth="1"/>
    <col min="6" max="6" width="14.453125" customWidth="1"/>
    <col min="7" max="7" width="15.453125" customWidth="1"/>
    <col min="8" max="8" width="15" customWidth="1"/>
  </cols>
  <sheetData>
    <row r="1" spans="1:8" ht="18.5" x14ac:dyDescent="0.45">
      <c r="A1" s="54" t="s">
        <v>26</v>
      </c>
      <c r="B1" s="53"/>
      <c r="C1" s="53"/>
      <c r="D1" s="30"/>
    </row>
    <row r="2" spans="1:8" ht="15.5" x14ac:dyDescent="0.35">
      <c r="A2" s="16"/>
      <c r="B2" s="16" t="s">
        <v>56</v>
      </c>
      <c r="C2" s="55">
        <v>50000</v>
      </c>
      <c r="D2" s="16"/>
      <c r="E2" s="16"/>
      <c r="F2" s="16"/>
      <c r="G2" s="16"/>
      <c r="H2" s="16"/>
    </row>
    <row r="3" spans="1:8" ht="15.5" x14ac:dyDescent="0.35">
      <c r="A3" s="16" t="s">
        <v>19</v>
      </c>
      <c r="B3" s="17">
        <f>Dateneingabe!$B$3</f>
        <v>0</v>
      </c>
      <c r="C3" s="17">
        <f>Dateneingabe!$B$3</f>
        <v>0</v>
      </c>
      <c r="D3" s="17">
        <f>Dateneingabe!$B$3</f>
        <v>0</v>
      </c>
      <c r="E3" s="17">
        <f>Dateneingabe!$B$3</f>
        <v>0</v>
      </c>
      <c r="F3" s="17">
        <f>Dateneingabe!$B$3</f>
        <v>0</v>
      </c>
      <c r="G3" s="17">
        <f>Dateneingabe!$B$3</f>
        <v>0</v>
      </c>
      <c r="H3" s="17">
        <f>Dateneingabe!$B$3</f>
        <v>0</v>
      </c>
    </row>
    <row r="4" spans="1:8" ht="15.5" x14ac:dyDescent="0.35">
      <c r="A4" s="16" t="s">
        <v>20</v>
      </c>
      <c r="B4" s="17">
        <f>Dateneingabe!B4</f>
        <v>300000</v>
      </c>
      <c r="C4" s="17">
        <f>$B$4</f>
        <v>300000</v>
      </c>
      <c r="D4" s="17">
        <f t="shared" ref="D4:H4" si="0">$B$4</f>
        <v>300000</v>
      </c>
      <c r="E4" s="17">
        <f t="shared" si="0"/>
        <v>300000</v>
      </c>
      <c r="F4" s="17">
        <f t="shared" si="0"/>
        <v>300000</v>
      </c>
      <c r="G4" s="17">
        <f t="shared" si="0"/>
        <v>300000</v>
      </c>
      <c r="H4" s="17">
        <f t="shared" si="0"/>
        <v>300000</v>
      </c>
    </row>
    <row r="5" spans="1:8" ht="15.5" x14ac:dyDescent="0.35">
      <c r="A5" s="16" t="s">
        <v>54</v>
      </c>
      <c r="B5" s="17">
        <f>Dateneingabe!$B$5</f>
        <v>500000</v>
      </c>
      <c r="C5" s="17">
        <f>Dateneingabe!$B$5</f>
        <v>500000</v>
      </c>
      <c r="D5" s="17">
        <f>Dateneingabe!$B$5</f>
        <v>500000</v>
      </c>
      <c r="E5" s="17">
        <f>Dateneingabe!$B$5</f>
        <v>500000</v>
      </c>
      <c r="F5" s="17">
        <f>Dateneingabe!$B$5</f>
        <v>500000</v>
      </c>
      <c r="G5" s="17">
        <f>Dateneingabe!$B$5</f>
        <v>500000</v>
      </c>
      <c r="H5" s="17">
        <f>Dateneingabe!$B$5</f>
        <v>500000</v>
      </c>
    </row>
    <row r="6" spans="1:8" ht="15.5" x14ac:dyDescent="0.35">
      <c r="A6" s="16" t="s">
        <v>55</v>
      </c>
      <c r="B6" s="21">
        <f>Dateneingabe!B6</f>
        <v>900000</v>
      </c>
      <c r="C6" s="21">
        <f>$B$6+$C$2</f>
        <v>950000</v>
      </c>
      <c r="D6" s="21">
        <f>$B$6+$C$2*2</f>
        <v>1000000</v>
      </c>
      <c r="E6" s="21">
        <f>$B$6+$C$2*3</f>
        <v>1050000</v>
      </c>
      <c r="F6" s="21">
        <f>$B$6+$C$2*4</f>
        <v>1100000</v>
      </c>
      <c r="G6" s="21">
        <f>$B$6+$C$2*5</f>
        <v>1150000</v>
      </c>
      <c r="H6" s="21">
        <f>$B$6+$C$2*6</f>
        <v>1200000</v>
      </c>
    </row>
    <row r="7" spans="1:8" ht="15.5" x14ac:dyDescent="0.35">
      <c r="A7" s="16" t="s">
        <v>4</v>
      </c>
      <c r="B7" s="17">
        <f>Dateneingabe!B7</f>
        <v>0</v>
      </c>
      <c r="C7" s="17">
        <f>Dateneingabe!C7</f>
        <v>0</v>
      </c>
      <c r="D7" s="17">
        <f>Dateneingabe!D7</f>
        <v>0</v>
      </c>
      <c r="E7" s="17">
        <f>Dateneingabe!E7</f>
        <v>0</v>
      </c>
      <c r="F7" s="17">
        <f>Dateneingabe!F7</f>
        <v>0</v>
      </c>
      <c r="G7" s="17">
        <f>Dateneingabe!G7</f>
        <v>0</v>
      </c>
      <c r="H7" s="17">
        <f>Dateneingabe!H7</f>
        <v>0</v>
      </c>
    </row>
    <row r="8" spans="1:8" ht="15.5" x14ac:dyDescent="0.35">
      <c r="A8" s="7" t="s">
        <v>17</v>
      </c>
      <c r="B8" s="20">
        <f>Dateneingabe!B8</f>
        <v>1.8</v>
      </c>
      <c r="C8" s="20">
        <f>C6/C5</f>
        <v>1.9</v>
      </c>
      <c r="D8" s="20">
        <f t="shared" ref="D8:H8" si="1">D6/D5</f>
        <v>2</v>
      </c>
      <c r="E8" s="20">
        <f t="shared" si="1"/>
        <v>2.1</v>
      </c>
      <c r="F8" s="20">
        <f t="shared" si="1"/>
        <v>2.2000000000000002</v>
      </c>
      <c r="G8" s="20">
        <f t="shared" si="1"/>
        <v>2.2999999999999998</v>
      </c>
      <c r="H8" s="20">
        <f t="shared" si="1"/>
        <v>2.4</v>
      </c>
    </row>
    <row r="9" spans="1:8" ht="15.5" x14ac:dyDescent="0.35">
      <c r="A9" s="16"/>
      <c r="B9" s="17"/>
      <c r="C9" s="17"/>
      <c r="D9" s="17"/>
      <c r="E9" s="17"/>
      <c r="F9" s="17"/>
      <c r="G9" s="17"/>
      <c r="H9" s="17"/>
    </row>
    <row r="10" spans="1:8" ht="18.5" x14ac:dyDescent="0.45">
      <c r="A10" s="11" t="s">
        <v>33</v>
      </c>
      <c r="B10" s="3"/>
      <c r="C10" s="3"/>
      <c r="D10" s="3"/>
      <c r="E10" s="3"/>
      <c r="F10" s="3"/>
      <c r="G10" s="3"/>
      <c r="H10" s="3"/>
    </row>
    <row r="11" spans="1:8" x14ac:dyDescent="0.35">
      <c r="B11"/>
    </row>
    <row r="12" spans="1:8" ht="15.5" x14ac:dyDescent="0.35">
      <c r="A12" s="16" t="s">
        <v>5</v>
      </c>
      <c r="B12" s="21">
        <f>B6+B7</f>
        <v>900000</v>
      </c>
      <c r="C12" s="21">
        <f>C6+C7</f>
        <v>950000</v>
      </c>
      <c r="D12" s="21">
        <f>D6+D7</f>
        <v>1000000</v>
      </c>
      <c r="E12" s="21">
        <f>E6+E7</f>
        <v>1050000</v>
      </c>
      <c r="F12" s="21">
        <f>F6+F7</f>
        <v>1100000</v>
      </c>
      <c r="G12" s="21">
        <f>G6+G7</f>
        <v>1150000</v>
      </c>
      <c r="H12" s="21">
        <f>H6+H7</f>
        <v>1200000</v>
      </c>
    </row>
    <row r="13" spans="1:8" ht="15.5" x14ac:dyDescent="0.35">
      <c r="A13" s="22" t="s">
        <v>51</v>
      </c>
      <c r="B13" s="23">
        <f>B3*$B$8</f>
        <v>0</v>
      </c>
      <c r="C13" s="23">
        <f>C3*$B$8</f>
        <v>0</v>
      </c>
      <c r="D13" s="23">
        <f>D3*$B$8</f>
        <v>0</v>
      </c>
      <c r="E13" s="23">
        <f>E3*$B$8</f>
        <v>0</v>
      </c>
      <c r="F13" s="23">
        <f>F3*$B$8</f>
        <v>0</v>
      </c>
      <c r="G13" s="23">
        <f>G3*$B$8</f>
        <v>0</v>
      </c>
      <c r="H13" s="23">
        <f>H3*$B$8</f>
        <v>0</v>
      </c>
    </row>
    <row r="14" spans="1:8" ht="15.5" x14ac:dyDescent="0.35">
      <c r="A14" s="24" t="s">
        <v>52</v>
      </c>
      <c r="B14" s="25">
        <f>B4*$B$8</f>
        <v>540000</v>
      </c>
      <c r="C14" s="25">
        <f>C4*C8</f>
        <v>570000</v>
      </c>
      <c r="D14" s="25">
        <f t="shared" ref="D14:H14" si="2">D4*D8</f>
        <v>600000</v>
      </c>
      <c r="E14" s="25">
        <f t="shared" si="2"/>
        <v>630000</v>
      </c>
      <c r="F14" s="25">
        <f t="shared" si="2"/>
        <v>660000</v>
      </c>
      <c r="G14" s="25">
        <f t="shared" si="2"/>
        <v>690000</v>
      </c>
      <c r="H14" s="25">
        <f t="shared" si="2"/>
        <v>720000</v>
      </c>
    </row>
    <row r="15" spans="1:8" ht="15.5" x14ac:dyDescent="0.35">
      <c r="A15" s="16"/>
      <c r="B15" s="17"/>
      <c r="C15" s="17"/>
      <c r="D15" s="17"/>
      <c r="E15" s="17"/>
      <c r="F15" s="17"/>
      <c r="G15" s="17"/>
      <c r="H15" s="17"/>
    </row>
    <row r="16" spans="1:8" ht="18.5" x14ac:dyDescent="0.45">
      <c r="A16" s="11" t="s">
        <v>30</v>
      </c>
      <c r="B16" s="11"/>
      <c r="C16" s="11"/>
      <c r="D16" s="11"/>
      <c r="E16" s="11"/>
      <c r="F16" s="11"/>
      <c r="G16" s="11"/>
      <c r="H16" s="11"/>
    </row>
    <row r="17" spans="1:8" ht="15.5" x14ac:dyDescent="0.35">
      <c r="A17" s="16"/>
      <c r="B17" s="16"/>
      <c r="C17" s="16"/>
      <c r="D17" s="16"/>
      <c r="E17" s="16"/>
      <c r="F17" s="16"/>
      <c r="G17" s="16"/>
      <c r="H17" s="16"/>
    </row>
    <row r="18" spans="1:8" ht="15.5" x14ac:dyDescent="0.35">
      <c r="A18" s="22" t="s">
        <v>31</v>
      </c>
      <c r="B18" s="35">
        <f>[0]!QuoteMann</f>
        <v>0.5</v>
      </c>
      <c r="C18" s="35">
        <f>[0]!QuoteMann</f>
        <v>0.5</v>
      </c>
      <c r="D18" s="35">
        <f>[0]!QuoteMann</f>
        <v>0.5</v>
      </c>
      <c r="E18" s="35">
        <f>[0]!QuoteMann</f>
        <v>0.5</v>
      </c>
      <c r="F18" s="35">
        <f>[0]!QuoteMann</f>
        <v>0.5</v>
      </c>
      <c r="G18" s="35">
        <f>[0]!QuoteMann</f>
        <v>0.5</v>
      </c>
      <c r="H18" s="35">
        <f>[0]!QuoteMann</f>
        <v>0.5</v>
      </c>
    </row>
    <row r="19" spans="1:8" ht="15.5" x14ac:dyDescent="0.35">
      <c r="A19" s="24" t="s">
        <v>32</v>
      </c>
      <c r="B19" s="34">
        <f>[0]!QuoteFrau</f>
        <v>0.5</v>
      </c>
      <c r="C19" s="34">
        <f>[0]!QuoteFrau</f>
        <v>0.5</v>
      </c>
      <c r="D19" s="34">
        <f>[0]!QuoteFrau</f>
        <v>0.5</v>
      </c>
      <c r="E19" s="34">
        <f>[0]!QuoteFrau</f>
        <v>0.5</v>
      </c>
      <c r="F19" s="34">
        <f>[0]!QuoteFrau</f>
        <v>0.5</v>
      </c>
      <c r="G19" s="34">
        <f>[0]!QuoteFrau</f>
        <v>0.5</v>
      </c>
      <c r="H19" s="34">
        <f>[0]!QuoteFrau</f>
        <v>0.5</v>
      </c>
    </row>
    <row r="20" spans="1:8" ht="15.5" x14ac:dyDescent="0.35">
      <c r="A20" s="16"/>
      <c r="B20" s="17"/>
      <c r="C20" s="17"/>
      <c r="D20" s="17"/>
      <c r="E20" s="17"/>
      <c r="F20" s="17"/>
      <c r="G20" s="17"/>
      <c r="H20" s="17"/>
    </row>
    <row r="21" spans="1:8" ht="15.5" x14ac:dyDescent="0.35">
      <c r="A21" s="16" t="s">
        <v>6</v>
      </c>
      <c r="B21" s="21">
        <f>B12-B13-B14</f>
        <v>360000</v>
      </c>
      <c r="C21" s="21">
        <f>C12-C13-C14</f>
        <v>380000</v>
      </c>
      <c r="D21" s="21">
        <f>D12-D13-D14</f>
        <v>400000</v>
      </c>
      <c r="E21" s="21">
        <f>E12-E13-E14</f>
        <v>420000</v>
      </c>
      <c r="F21" s="21">
        <f>F12-F13-F14</f>
        <v>440000</v>
      </c>
      <c r="G21" s="21">
        <f>G12-G13-G14</f>
        <v>460000</v>
      </c>
      <c r="H21" s="21">
        <f>H12-H13-H14</f>
        <v>480000</v>
      </c>
    </row>
    <row r="22" spans="1:8" ht="15.5" x14ac:dyDescent="0.35">
      <c r="A22" s="22" t="s">
        <v>12</v>
      </c>
      <c r="B22" s="23">
        <f>$B$21*B18</f>
        <v>180000</v>
      </c>
      <c r="C22" s="23">
        <f>C21*C18</f>
        <v>190000</v>
      </c>
      <c r="D22" s="23">
        <f t="shared" ref="D22:H22" si="3">D21*D18</f>
        <v>200000</v>
      </c>
      <c r="E22" s="23">
        <f t="shared" si="3"/>
        <v>210000</v>
      </c>
      <c r="F22" s="23">
        <f t="shared" si="3"/>
        <v>220000</v>
      </c>
      <c r="G22" s="23">
        <f t="shared" si="3"/>
        <v>230000</v>
      </c>
      <c r="H22" s="23">
        <f t="shared" si="3"/>
        <v>240000</v>
      </c>
    </row>
    <row r="23" spans="1:8" ht="15.5" x14ac:dyDescent="0.35">
      <c r="A23" s="24" t="s">
        <v>14</v>
      </c>
      <c r="B23" s="25">
        <f>$B$21*B19</f>
        <v>180000</v>
      </c>
      <c r="C23" s="25">
        <f>C21*C19</f>
        <v>190000</v>
      </c>
      <c r="D23" s="25">
        <f t="shared" ref="D23:H23" si="4">D21*D19</f>
        <v>200000</v>
      </c>
      <c r="E23" s="25">
        <f t="shared" si="4"/>
        <v>210000</v>
      </c>
      <c r="F23" s="25">
        <f t="shared" si="4"/>
        <v>220000</v>
      </c>
      <c r="G23" s="25">
        <f t="shared" si="4"/>
        <v>230000</v>
      </c>
      <c r="H23" s="25">
        <f t="shared" si="4"/>
        <v>240000</v>
      </c>
    </row>
    <row r="24" spans="1:8" x14ac:dyDescent="0.35">
      <c r="C24" s="2"/>
      <c r="D24" s="2"/>
      <c r="E24" s="2"/>
      <c r="F24" s="2"/>
      <c r="G24" s="2"/>
      <c r="H24" s="2"/>
    </row>
    <row r="25" spans="1:8" ht="18.5" x14ac:dyDescent="0.45">
      <c r="A25" s="37" t="s">
        <v>34</v>
      </c>
      <c r="B25" s="38"/>
      <c r="C25" s="38"/>
      <c r="D25" s="38"/>
      <c r="E25" s="38"/>
      <c r="F25" s="38"/>
      <c r="G25" s="38"/>
      <c r="H25" s="38"/>
    </row>
    <row r="26" spans="1:8" x14ac:dyDescent="0.35">
      <c r="B26"/>
    </row>
    <row r="27" spans="1:8" ht="15.5" x14ac:dyDescent="0.35">
      <c r="A27" s="7" t="s">
        <v>7</v>
      </c>
      <c r="B27" s="21">
        <f>B23+B14</f>
        <v>720000</v>
      </c>
      <c r="C27" s="21">
        <f>C23+C14</f>
        <v>760000</v>
      </c>
      <c r="D27" s="21">
        <f>D23+D14</f>
        <v>800000</v>
      </c>
      <c r="E27" s="21">
        <f>E23+E14</f>
        <v>840000</v>
      </c>
      <c r="F27" s="21">
        <f>F23+F14</f>
        <v>880000</v>
      </c>
      <c r="G27" s="21">
        <f>G23+G14</f>
        <v>920000</v>
      </c>
      <c r="H27" s="21">
        <f>H23+H14</f>
        <v>960000</v>
      </c>
    </row>
    <row r="28" spans="1:8" x14ac:dyDescent="0.35">
      <c r="C28" s="2"/>
      <c r="D28" s="2"/>
      <c r="E28" s="2"/>
      <c r="F28" s="2"/>
      <c r="G28" s="2"/>
      <c r="H28" s="2"/>
    </row>
    <row r="29" spans="1:8" ht="18.5" x14ac:dyDescent="0.45">
      <c r="A29" s="14" t="s">
        <v>37</v>
      </c>
      <c r="B29" s="13"/>
      <c r="C29" s="13"/>
      <c r="D29" s="13"/>
      <c r="E29" s="13"/>
      <c r="F29" s="13"/>
      <c r="G29" s="13"/>
      <c r="H29" s="13"/>
    </row>
    <row r="30" spans="1:8" x14ac:dyDescent="0.35">
      <c r="B30"/>
    </row>
    <row r="31" spans="1:8" ht="15.5" x14ac:dyDescent="0.35">
      <c r="A31" s="7" t="s">
        <v>8</v>
      </c>
      <c r="B31" s="21">
        <f>B23+B13</f>
        <v>180000</v>
      </c>
      <c r="C31" s="21">
        <f>C23+C13</f>
        <v>190000</v>
      </c>
      <c r="D31" s="21">
        <f>D23+D13</f>
        <v>200000</v>
      </c>
      <c r="E31" s="21">
        <f>E23+E13</f>
        <v>210000</v>
      </c>
      <c r="F31" s="21">
        <f>F23+F13</f>
        <v>220000</v>
      </c>
      <c r="G31" s="21">
        <f>G23+G13</f>
        <v>230000</v>
      </c>
      <c r="H31" s="21">
        <f>H23+H13</f>
        <v>240000</v>
      </c>
    </row>
    <row r="32" spans="1:8" ht="15" thickBot="1" x14ac:dyDescent="0.4">
      <c r="C32" s="2"/>
      <c r="D32" s="2"/>
      <c r="E32" s="2"/>
      <c r="F32" s="2"/>
      <c r="G32" s="2"/>
      <c r="H32" s="2"/>
    </row>
    <row r="33" spans="1:8" ht="18.5" x14ac:dyDescent="0.45">
      <c r="A33" s="47" t="s">
        <v>35</v>
      </c>
      <c r="B33" s="48"/>
      <c r="C33" s="48"/>
      <c r="D33" s="48"/>
      <c r="E33" s="48"/>
      <c r="F33" s="48"/>
      <c r="G33" s="48"/>
      <c r="H33" s="48"/>
    </row>
    <row r="34" spans="1:8" x14ac:dyDescent="0.35">
      <c r="A34" s="49"/>
      <c r="B34" s="50"/>
      <c r="C34" s="50"/>
      <c r="D34" s="50"/>
      <c r="E34" s="50"/>
      <c r="F34" s="50"/>
      <c r="G34" s="50"/>
      <c r="H34" s="50"/>
    </row>
    <row r="35" spans="1:8" ht="15.5" x14ac:dyDescent="0.35">
      <c r="A35" s="41" t="s">
        <v>9</v>
      </c>
      <c r="B35" s="42">
        <f>B7</f>
        <v>0</v>
      </c>
      <c r="C35" s="42">
        <f>C7</f>
        <v>0</v>
      </c>
      <c r="D35" s="42">
        <f>D7</f>
        <v>0</v>
      </c>
      <c r="E35" s="42">
        <f>E7</f>
        <v>0</v>
      </c>
      <c r="F35" s="42">
        <f>F7</f>
        <v>0</v>
      </c>
      <c r="G35" s="42">
        <f>G7</f>
        <v>0</v>
      </c>
      <c r="H35" s="42">
        <f>H7</f>
        <v>0</v>
      </c>
    </row>
    <row r="36" spans="1:8" ht="15.5" x14ac:dyDescent="0.35">
      <c r="A36" s="41" t="s">
        <v>15</v>
      </c>
      <c r="B36" s="42">
        <f>B27</f>
        <v>720000</v>
      </c>
      <c r="C36" s="42">
        <f>C27</f>
        <v>760000</v>
      </c>
      <c r="D36" s="42">
        <f>D27</f>
        <v>800000</v>
      </c>
      <c r="E36" s="42">
        <f>E27</f>
        <v>840000</v>
      </c>
      <c r="F36" s="42">
        <f>F27</f>
        <v>880000</v>
      </c>
      <c r="G36" s="42">
        <f>G27</f>
        <v>920000</v>
      </c>
      <c r="H36" s="42">
        <f>H27</f>
        <v>960000</v>
      </c>
    </row>
    <row r="37" spans="1:8" ht="15.5" x14ac:dyDescent="0.35">
      <c r="A37" s="41" t="s">
        <v>12</v>
      </c>
      <c r="B37" s="42">
        <f>B23</f>
        <v>180000</v>
      </c>
      <c r="C37" s="42">
        <f>C23</f>
        <v>190000</v>
      </c>
      <c r="D37" s="42">
        <f>D23</f>
        <v>200000</v>
      </c>
      <c r="E37" s="42">
        <f>E23</f>
        <v>210000</v>
      </c>
      <c r="F37" s="42">
        <f>F23</f>
        <v>220000</v>
      </c>
      <c r="G37" s="42">
        <f>G23</f>
        <v>230000</v>
      </c>
      <c r="H37" s="42">
        <f>H23</f>
        <v>240000</v>
      </c>
    </row>
    <row r="38" spans="1:8" ht="15.5" x14ac:dyDescent="0.35">
      <c r="A38" s="41" t="s">
        <v>10</v>
      </c>
      <c r="B38" s="42">
        <f>B13</f>
        <v>0</v>
      </c>
      <c r="C38" s="42">
        <f>C13</f>
        <v>0</v>
      </c>
      <c r="D38" s="42">
        <f>D13</f>
        <v>0</v>
      </c>
      <c r="E38" s="42">
        <f>E13</f>
        <v>0</v>
      </c>
      <c r="F38" s="42">
        <f>F13</f>
        <v>0</v>
      </c>
      <c r="G38" s="42">
        <f>G13</f>
        <v>0</v>
      </c>
      <c r="H38" s="42">
        <f>H13</f>
        <v>0</v>
      </c>
    </row>
    <row r="39" spans="1:8" ht="16" thickBot="1" x14ac:dyDescent="0.4">
      <c r="A39" s="43" t="s">
        <v>16</v>
      </c>
      <c r="B39" s="44">
        <f>B35*-1+B36+B37+B38</f>
        <v>900000</v>
      </c>
      <c r="C39" s="44">
        <f>C35*-1+C36+C37+C38</f>
        <v>950000</v>
      </c>
      <c r="D39" s="44">
        <f>D35*-1+D36+D37+D38</f>
        <v>1000000</v>
      </c>
      <c r="E39" s="44">
        <f>E35*-1+E36+E37+E38</f>
        <v>1050000</v>
      </c>
      <c r="F39" s="44">
        <f>F35*-1+F36+F37+F38</f>
        <v>1100000</v>
      </c>
      <c r="G39" s="44">
        <f>G35*-1+G36+G37+G38</f>
        <v>1150000</v>
      </c>
      <c r="H39" s="44">
        <f>H35*-1+H36+H37+H38</f>
        <v>1200000</v>
      </c>
    </row>
    <row r="40" spans="1:8" ht="15" thickBot="1" x14ac:dyDescent="0.4">
      <c r="C40" s="2"/>
      <c r="D40" s="2"/>
      <c r="E40" s="2"/>
      <c r="F40" s="2"/>
      <c r="G40" s="2"/>
      <c r="H40" s="2"/>
    </row>
    <row r="41" spans="1:8" ht="18.5" x14ac:dyDescent="0.45">
      <c r="A41" s="45" t="s">
        <v>36</v>
      </c>
      <c r="B41" s="46"/>
      <c r="C41" s="46"/>
      <c r="D41" s="46"/>
      <c r="E41" s="46"/>
      <c r="F41" s="46"/>
      <c r="G41" s="46"/>
      <c r="H41" s="46"/>
    </row>
    <row r="42" spans="1:8" x14ac:dyDescent="0.35">
      <c r="A42" s="49"/>
      <c r="B42" s="50"/>
      <c r="C42" s="50"/>
      <c r="D42" s="50"/>
      <c r="E42" s="50"/>
      <c r="F42" s="50"/>
      <c r="G42" s="50"/>
      <c r="H42" s="50"/>
    </row>
    <row r="43" spans="1:8" ht="15.5" x14ac:dyDescent="0.35">
      <c r="A43" s="41" t="s">
        <v>9</v>
      </c>
      <c r="B43" s="42">
        <f>B7</f>
        <v>0</v>
      </c>
      <c r="C43" s="42">
        <f>C7</f>
        <v>0</v>
      </c>
      <c r="D43" s="42">
        <f>D7</f>
        <v>0</v>
      </c>
      <c r="E43" s="42">
        <f>E7</f>
        <v>0</v>
      </c>
      <c r="F43" s="42">
        <f>F7</f>
        <v>0</v>
      </c>
      <c r="G43" s="42">
        <f>G7</f>
        <v>0</v>
      </c>
      <c r="H43" s="42">
        <f>H7</f>
        <v>0</v>
      </c>
    </row>
    <row r="44" spans="1:8" ht="15.5" x14ac:dyDescent="0.35">
      <c r="A44" s="41" t="s">
        <v>11</v>
      </c>
      <c r="B44" s="42">
        <f>B31</f>
        <v>180000</v>
      </c>
      <c r="C44" s="42">
        <f>C31</f>
        <v>190000</v>
      </c>
      <c r="D44" s="42">
        <f>D31</f>
        <v>200000</v>
      </c>
      <c r="E44" s="42">
        <f>E31</f>
        <v>210000</v>
      </c>
      <c r="F44" s="42">
        <f>F31</f>
        <v>220000</v>
      </c>
      <c r="G44" s="42">
        <f>G31</f>
        <v>230000</v>
      </c>
      <c r="H44" s="42">
        <f>H31</f>
        <v>240000</v>
      </c>
    </row>
    <row r="45" spans="1:8" ht="15.5" x14ac:dyDescent="0.35">
      <c r="A45" s="41" t="s">
        <v>14</v>
      </c>
      <c r="B45" s="42">
        <f>B23</f>
        <v>180000</v>
      </c>
      <c r="C45" s="42">
        <f>C23</f>
        <v>190000</v>
      </c>
      <c r="D45" s="42">
        <f>D23</f>
        <v>200000</v>
      </c>
      <c r="E45" s="42">
        <f>E23</f>
        <v>210000</v>
      </c>
      <c r="F45" s="42">
        <f>F23</f>
        <v>220000</v>
      </c>
      <c r="G45" s="42">
        <f>G23</f>
        <v>230000</v>
      </c>
      <c r="H45" s="42">
        <f>H23</f>
        <v>240000</v>
      </c>
    </row>
    <row r="46" spans="1:8" ht="15.5" x14ac:dyDescent="0.35">
      <c r="A46" s="41" t="s">
        <v>13</v>
      </c>
      <c r="B46" s="42">
        <f>B14</f>
        <v>540000</v>
      </c>
      <c r="C46" s="42">
        <f>C14</f>
        <v>570000</v>
      </c>
      <c r="D46" s="42">
        <f>D14</f>
        <v>600000</v>
      </c>
      <c r="E46" s="42">
        <f>E14</f>
        <v>630000</v>
      </c>
      <c r="F46" s="42">
        <f>F14</f>
        <v>660000</v>
      </c>
      <c r="G46" s="42">
        <f>G14</f>
        <v>690000</v>
      </c>
      <c r="H46" s="42">
        <f>H14</f>
        <v>720000</v>
      </c>
    </row>
    <row r="47" spans="1:8" ht="16" thickBot="1" x14ac:dyDescent="0.4">
      <c r="A47" s="43" t="s">
        <v>16</v>
      </c>
      <c r="B47" s="44">
        <f>B43*-1+B44+B45+B46</f>
        <v>900000</v>
      </c>
      <c r="C47" s="44">
        <f>C43*-1+C44+C45+C46</f>
        <v>950000</v>
      </c>
      <c r="D47" s="44">
        <f>D43*-1+D44+D45+D46</f>
        <v>1000000</v>
      </c>
      <c r="E47" s="44">
        <f>E43*-1+E44+E45+E46</f>
        <v>1050000</v>
      </c>
      <c r="F47" s="44">
        <f>F43*-1+F44+F45+F46</f>
        <v>1100000</v>
      </c>
      <c r="G47" s="44">
        <f>G43*-1+G44+G45+G46</f>
        <v>1150000</v>
      </c>
      <c r="H47" s="44">
        <f>H43*-1+H44+H45+H46</f>
        <v>1200000</v>
      </c>
    </row>
    <row r="49" spans="1:2" ht="18.5" x14ac:dyDescent="0.45">
      <c r="A49" s="32" t="s">
        <v>25</v>
      </c>
    </row>
    <row r="51" spans="1:2" x14ac:dyDescent="0.35">
      <c r="A51" t="s">
        <v>50</v>
      </c>
    </row>
    <row r="53" spans="1:2" ht="18.5" x14ac:dyDescent="0.35">
      <c r="A53" s="8" t="s">
        <v>53</v>
      </c>
    </row>
    <row r="54" spans="1:2" ht="18.5" x14ac:dyDescent="0.35">
      <c r="A54" s="8" t="s">
        <v>22</v>
      </c>
      <c r="B54" s="6"/>
    </row>
    <row r="55" spans="1:2" ht="18.5" x14ac:dyDescent="0.45">
      <c r="A55" s="9" t="s">
        <v>23</v>
      </c>
    </row>
    <row r="56" spans="1:2" ht="18.5" x14ac:dyDescent="0.45">
      <c r="A56" s="9" t="s">
        <v>24</v>
      </c>
    </row>
    <row r="57" spans="1:2" ht="18.5" x14ac:dyDescent="0.45">
      <c r="A57" s="9" t="s">
        <v>49</v>
      </c>
    </row>
    <row r="58" spans="1:2" ht="18.5" x14ac:dyDescent="0.45">
      <c r="A58" s="9" t="s">
        <v>47</v>
      </c>
    </row>
    <row r="59" spans="1:2" ht="18.5" x14ac:dyDescent="0.45">
      <c r="A59" s="9" t="s">
        <v>48</v>
      </c>
    </row>
    <row r="61" spans="1:2" x14ac:dyDescent="0.35">
      <c r="A61" s="52" t="s">
        <v>46</v>
      </c>
    </row>
  </sheetData>
  <hyperlinks>
    <hyperlink ref="A54" r:id="rId1" display="https://www.ris.bka.gv.at/Dokument.wxe?ResultFunctionToken=f7a46413-5803-40fd-b919-042dc89f6235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90625_OGH0002_0010OB00097_19Z0000_000" xr:uid="{33EC14A8-16EA-4D29-BD22-1EDDB3A5D15E}"/>
    <hyperlink ref="A55" r:id="rId2" display="https://www.ris.bka.gv.at/Dokument.wxe?ResultFunctionToken=f7a46413-5803-40fd-b919-042dc89f6235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80619_OGH0002_0010OB00089_18X0000_000" xr:uid="{A634265A-1C82-464F-AE9D-DB8B6450902B}"/>
    <hyperlink ref="A56" r:id="rId3" display="https://www.ris.bka.gv.at/Dokument.wxe?ResultFunctionToken=c913d930-0333-4bba-a94d-cbe1bed3bafc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80430_OGH0002_0010OB00064_18W0000_000" xr:uid="{5EF49617-43FC-4BA7-92B1-914660B2243B}"/>
    <hyperlink ref="A58" r:id="rId4" display="OGH 23.03.2021, 1 Ob 6/21w" xr:uid="{9E64DD72-B75E-4FCE-98E5-00ED4D58D2AA}"/>
    <hyperlink ref="A57" r:id="rId5" xr:uid="{127ABF4A-8EF0-4704-9C02-FD001957E47B}"/>
    <hyperlink ref="A53" r:id="rId6" xr:uid="{AAF09AAF-21C1-423E-AA61-EC08087EC252}"/>
  </hyperlinks>
  <pageMargins left="0.7" right="0.7" top="0.78740157499999996" bottom="0.78740157499999996" header="0.3" footer="0.3"/>
  <pageSetup paperSize="9" scale="87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39FBE-D6A5-4B66-872A-FFF8184556E5}">
  <sheetPr>
    <tabColor theme="0" tint="-0.34998626667073579"/>
  </sheetPr>
  <dimension ref="A1:C51"/>
  <sheetViews>
    <sheetView topLeftCell="A33" workbookViewId="0">
      <selection activeCell="H51" sqref="H51"/>
    </sheetView>
  </sheetViews>
  <sheetFormatPr baseColWidth="10" defaultRowHeight="14.5" x14ac:dyDescent="0.35"/>
  <cols>
    <col min="1" max="1" width="50.453125" customWidth="1"/>
    <col min="2" max="2" width="13.7265625" bestFit="1" customWidth="1"/>
  </cols>
  <sheetData>
    <row r="1" spans="1:2" ht="18.5" x14ac:dyDescent="0.45">
      <c r="A1" s="10" t="s">
        <v>21</v>
      </c>
      <c r="B1" s="4"/>
    </row>
    <row r="3" spans="1:2" ht="15.5" x14ac:dyDescent="0.35">
      <c r="A3" s="16" t="s">
        <v>19</v>
      </c>
      <c r="B3" s="17">
        <f>Dateneingabe!B3</f>
        <v>0</v>
      </c>
    </row>
    <row r="4" spans="1:2" ht="15.5" x14ac:dyDescent="0.35">
      <c r="A4" s="16" t="s">
        <v>20</v>
      </c>
      <c r="B4" s="17">
        <f>Dateneingabe!B4</f>
        <v>300000</v>
      </c>
    </row>
    <row r="5" spans="1:2" ht="15.5" x14ac:dyDescent="0.35">
      <c r="A5" s="16" t="s">
        <v>2</v>
      </c>
      <c r="B5" s="17">
        <f>Dateneingabe!B5</f>
        <v>500000</v>
      </c>
    </row>
    <row r="6" spans="1:2" ht="15.5" x14ac:dyDescent="0.35">
      <c r="A6" s="16" t="s">
        <v>3</v>
      </c>
      <c r="B6" s="17">
        <f>Dateneingabe!B6</f>
        <v>900000</v>
      </c>
    </row>
    <row r="7" spans="1:2" ht="15.5" x14ac:dyDescent="0.35">
      <c r="A7" s="16" t="s">
        <v>4</v>
      </c>
      <c r="B7" s="17">
        <f>Dateneingabe!B7</f>
        <v>0</v>
      </c>
    </row>
    <row r="8" spans="1:2" ht="16" thickBot="1" x14ac:dyDescent="0.4">
      <c r="A8" s="16" t="s">
        <v>43</v>
      </c>
      <c r="B8" s="20">
        <f>B10/B9</f>
        <v>1.2</v>
      </c>
    </row>
    <row r="9" spans="1:2" ht="15.5" x14ac:dyDescent="0.35">
      <c r="A9" s="16" t="s">
        <v>41</v>
      </c>
      <c r="B9" s="18">
        <v>100</v>
      </c>
    </row>
    <row r="10" spans="1:2" ht="16" thickBot="1" x14ac:dyDescent="0.4">
      <c r="A10" s="16" t="s">
        <v>42</v>
      </c>
      <c r="B10" s="19">
        <v>120</v>
      </c>
    </row>
    <row r="12" spans="1:2" ht="18.5" x14ac:dyDescent="0.45">
      <c r="A12" s="11" t="s">
        <v>30</v>
      </c>
      <c r="B12" s="11"/>
    </row>
    <row r="13" spans="1:2" ht="15.5" x14ac:dyDescent="0.35">
      <c r="A13" s="16"/>
      <c r="B13" s="16"/>
    </row>
    <row r="14" spans="1:2" ht="15.5" x14ac:dyDescent="0.35">
      <c r="A14" s="22" t="s">
        <v>31</v>
      </c>
      <c r="B14" s="35">
        <f>[0]!QuoteMann</f>
        <v>0.5</v>
      </c>
    </row>
    <row r="15" spans="1:2" ht="15.5" x14ac:dyDescent="0.35">
      <c r="A15" s="24" t="s">
        <v>32</v>
      </c>
      <c r="B15" s="34">
        <f>[0]!QuoteFrau</f>
        <v>0.5</v>
      </c>
    </row>
    <row r="16" spans="1:2" ht="15.5" x14ac:dyDescent="0.35">
      <c r="A16" s="16"/>
      <c r="B16" s="17"/>
    </row>
    <row r="17" spans="1:2" ht="18.5" x14ac:dyDescent="0.45">
      <c r="A17" s="11" t="s">
        <v>33</v>
      </c>
      <c r="B17" s="3"/>
    </row>
    <row r="19" spans="1:2" ht="15.5" x14ac:dyDescent="0.35">
      <c r="A19" s="16" t="s">
        <v>5</v>
      </c>
      <c r="B19" s="17">
        <f>B6+B7</f>
        <v>900000</v>
      </c>
    </row>
    <row r="20" spans="1:2" ht="15.5" x14ac:dyDescent="0.35">
      <c r="A20" s="22" t="s">
        <v>44</v>
      </c>
      <c r="B20" s="36">
        <f>B3*$B$8</f>
        <v>0</v>
      </c>
    </row>
    <row r="21" spans="1:2" ht="15.5" x14ac:dyDescent="0.35">
      <c r="A21" s="24" t="s">
        <v>45</v>
      </c>
      <c r="B21" s="33">
        <f>B4*$B$8</f>
        <v>360000</v>
      </c>
    </row>
    <row r="22" spans="1:2" ht="15.5" x14ac:dyDescent="0.35">
      <c r="A22" s="16"/>
      <c r="B22" s="17"/>
    </row>
    <row r="23" spans="1:2" ht="15.5" x14ac:dyDescent="0.35">
      <c r="A23" s="16" t="s">
        <v>29</v>
      </c>
      <c r="B23" s="21">
        <f>B19-B20-B21</f>
        <v>540000</v>
      </c>
    </row>
    <row r="24" spans="1:2" ht="15.5" x14ac:dyDescent="0.35">
      <c r="A24" s="22" t="s">
        <v>12</v>
      </c>
      <c r="B24" s="23">
        <f>B23*[0]!QuoteMann</f>
        <v>270000</v>
      </c>
    </row>
    <row r="25" spans="1:2" ht="15.5" x14ac:dyDescent="0.35">
      <c r="A25" s="24" t="s">
        <v>14</v>
      </c>
      <c r="B25" s="25">
        <f>B23*[0]!QuoteFrau</f>
        <v>270000</v>
      </c>
    </row>
    <row r="26" spans="1:2" x14ac:dyDescent="0.35">
      <c r="B26" s="2"/>
    </row>
    <row r="27" spans="1:2" ht="18.5" x14ac:dyDescent="0.45">
      <c r="A27" s="15" t="s">
        <v>38</v>
      </c>
      <c r="B27" s="15"/>
    </row>
    <row r="29" spans="1:2" ht="15.5" x14ac:dyDescent="0.35">
      <c r="A29" s="7" t="s">
        <v>7</v>
      </c>
      <c r="B29" s="21">
        <f>B25+B21</f>
        <v>630000</v>
      </c>
    </row>
    <row r="30" spans="1:2" x14ac:dyDescent="0.35">
      <c r="B30" s="2"/>
    </row>
    <row r="31" spans="1:2" ht="18.5" x14ac:dyDescent="0.45">
      <c r="A31" s="14" t="s">
        <v>39</v>
      </c>
      <c r="B31" s="13"/>
    </row>
    <row r="33" spans="1:3" ht="15.5" x14ac:dyDescent="0.35">
      <c r="A33" s="7" t="s">
        <v>8</v>
      </c>
      <c r="B33" s="21">
        <f>B24+B20</f>
        <v>270000</v>
      </c>
    </row>
    <row r="34" spans="1:3" ht="15" thickBot="1" x14ac:dyDescent="0.4">
      <c r="B34" s="2"/>
    </row>
    <row r="35" spans="1:3" ht="18.5" x14ac:dyDescent="0.45">
      <c r="A35" s="39" t="s">
        <v>35</v>
      </c>
      <c r="B35" s="40"/>
    </row>
    <row r="36" spans="1:3" ht="15.5" x14ac:dyDescent="0.35">
      <c r="A36" s="41"/>
      <c r="B36" s="42"/>
    </row>
    <row r="37" spans="1:3" ht="15.5" x14ac:dyDescent="0.35">
      <c r="A37" s="41" t="s">
        <v>9</v>
      </c>
      <c r="B37" s="42">
        <f>Dateneingabe!B7</f>
        <v>0</v>
      </c>
    </row>
    <row r="38" spans="1:3" ht="15.5" x14ac:dyDescent="0.35">
      <c r="A38" s="41" t="s">
        <v>15</v>
      </c>
      <c r="B38" s="42">
        <f>B29</f>
        <v>630000</v>
      </c>
    </row>
    <row r="39" spans="1:3" ht="15.5" x14ac:dyDescent="0.35">
      <c r="A39" s="41" t="s">
        <v>12</v>
      </c>
      <c r="B39" s="42">
        <f>B24</f>
        <v>270000</v>
      </c>
    </row>
    <row r="40" spans="1:3" ht="15.5" x14ac:dyDescent="0.35">
      <c r="A40" s="41" t="s">
        <v>10</v>
      </c>
      <c r="B40" s="42">
        <f>B20</f>
        <v>0</v>
      </c>
    </row>
    <row r="41" spans="1:3" ht="16" thickBot="1" x14ac:dyDescent="0.4">
      <c r="A41" s="43"/>
      <c r="B41" s="44">
        <f>B37*-1+B38+B39+B40</f>
        <v>900000</v>
      </c>
      <c r="C41" s="1"/>
    </row>
    <row r="42" spans="1:3" ht="16" thickBot="1" x14ac:dyDescent="0.4">
      <c r="A42" s="16"/>
      <c r="B42" s="17"/>
    </row>
    <row r="43" spans="1:3" ht="18.5" x14ac:dyDescent="0.45">
      <c r="A43" s="45" t="s">
        <v>36</v>
      </c>
      <c r="B43" s="46"/>
    </row>
    <row r="44" spans="1:3" ht="15.5" x14ac:dyDescent="0.35">
      <c r="A44" s="41"/>
      <c r="B44" s="42"/>
      <c r="C44" s="1"/>
    </row>
    <row r="45" spans="1:3" ht="15.5" x14ac:dyDescent="0.35">
      <c r="A45" s="41" t="s">
        <v>9</v>
      </c>
      <c r="B45" s="42">
        <f>Dateneingabe!B7</f>
        <v>0</v>
      </c>
    </row>
    <row r="46" spans="1:3" ht="15.5" x14ac:dyDescent="0.35">
      <c r="A46" s="41" t="s">
        <v>11</v>
      </c>
      <c r="B46" s="42">
        <f>B33</f>
        <v>270000</v>
      </c>
    </row>
    <row r="47" spans="1:3" ht="15.5" x14ac:dyDescent="0.35">
      <c r="A47" s="41" t="s">
        <v>14</v>
      </c>
      <c r="B47" s="42">
        <f>B25</f>
        <v>270000</v>
      </c>
    </row>
    <row r="48" spans="1:3" ht="15.5" x14ac:dyDescent="0.35">
      <c r="A48" s="41" t="s">
        <v>13</v>
      </c>
      <c r="B48" s="42">
        <f>B21</f>
        <v>360000</v>
      </c>
    </row>
    <row r="49" spans="1:3" ht="16" thickBot="1" x14ac:dyDescent="0.4">
      <c r="A49" s="43" t="s">
        <v>16</v>
      </c>
      <c r="B49" s="44">
        <f>B45*-1+B46+B47+B48</f>
        <v>900000</v>
      </c>
      <c r="C49" s="1"/>
    </row>
    <row r="50" spans="1:3" ht="15.5" x14ac:dyDescent="0.35">
      <c r="A50" s="16"/>
      <c r="B50" s="16"/>
    </row>
    <row r="51" spans="1:3" x14ac:dyDescent="0.35">
      <c r="A51" s="52" t="s">
        <v>46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Dateneingabe</vt:lpstr>
      <vt:lpstr>Einbringungsquote (aktuell J.)</vt:lpstr>
      <vt:lpstr>Index (veraltet)</vt:lpstr>
      <vt:lpstr>QuoteFrau</vt:lpstr>
      <vt:lpstr>QuoteMann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Günter Tews</dc:creator>
  <cp:lastModifiedBy>Günter Tews</cp:lastModifiedBy>
  <cp:lastPrinted>2019-10-05T06:23:07Z</cp:lastPrinted>
  <dcterms:created xsi:type="dcterms:W3CDTF">2019-01-26T17:11:34Z</dcterms:created>
  <dcterms:modified xsi:type="dcterms:W3CDTF">2023-06-23T06:14:54Z</dcterms:modified>
</cp:coreProperties>
</file>