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ropbox (Team Tews)\Dateien Tews Günter Dr\WebSites\Unterhaltsprogramme aktuell\tools\"/>
    </mc:Choice>
  </mc:AlternateContent>
  <bookViews>
    <workbookView xWindow="1980" yWindow="5409" windowWidth="21334" windowHeight="15154"/>
  </bookViews>
  <sheets>
    <sheet name="2018 L16" sheetId="1" r:id="rId1"/>
    <sheet name="2018 Monatslohnzette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D14" i="2"/>
  <c r="E14" i="2"/>
  <c r="F14" i="2"/>
  <c r="G14" i="2"/>
  <c r="H14" i="2"/>
  <c r="I14" i="2"/>
  <c r="J14" i="2"/>
  <c r="K14" i="2"/>
  <c r="L14" i="2"/>
  <c r="M14" i="2"/>
  <c r="B14" i="2"/>
  <c r="B24" i="2" l="1"/>
  <c r="N5" i="2"/>
  <c r="B23" i="2"/>
  <c r="N6" i="2"/>
  <c r="N7" i="2"/>
  <c r="N8" i="2"/>
  <c r="G16" i="2"/>
  <c r="E16" i="2"/>
  <c r="H16" i="2"/>
  <c r="I16" i="2"/>
  <c r="N4" i="2"/>
  <c r="N3" i="2"/>
  <c r="N10" i="2"/>
  <c r="N11" i="2"/>
  <c r="M16" i="2" l="1"/>
  <c r="L16" i="2"/>
  <c r="K16" i="2"/>
  <c r="J16" i="2"/>
  <c r="F16" i="2"/>
  <c r="D16" i="2"/>
  <c r="C16" i="2"/>
  <c r="B16" i="2"/>
  <c r="B22" i="2"/>
  <c r="B16" i="1"/>
  <c r="B17" i="1" s="1"/>
  <c r="B18" i="2" l="1"/>
  <c r="B19" i="2" s="1"/>
</calcChain>
</file>

<file path=xl/sharedStrings.xml><?xml version="1.0" encoding="utf-8"?>
<sst xmlns="http://schemas.openxmlformats.org/spreadsheetml/2006/main" count="57" uniqueCount="50">
  <si>
    <t>KZ 210</t>
  </si>
  <si>
    <t>Minus SV gesamt</t>
  </si>
  <si>
    <t>Minus Lohnsteuer</t>
  </si>
  <si>
    <t>plus 50% Diäten</t>
  </si>
  <si>
    <t xml:space="preserve">jährliche UBGR </t>
  </si>
  <si>
    <t>monatliche UBGR</t>
  </si>
  <si>
    <t>Abzüge mit - Zeichen eingeben!</t>
  </si>
  <si>
    <t>(1) Tews EF-Z 2019/3 (s8ff) „Familienbonus Plus“ – Ende der Familienbeihilfen-Anrechnung</t>
  </si>
  <si>
    <t xml:space="preserve">      Tews, EF-Z 2010/12 Missverständnis bei Familienbeihilfenanrechnung</t>
  </si>
  <si>
    <t xml:space="preserve">(2) Tews, EF-Z 2016, 088 - Steuerlich abziehbare Ausgaben </t>
  </si>
  <si>
    <t>(3) OGH 23.11.2016, 1 Ob 206/16z</t>
  </si>
  <si>
    <t>(4) ständige Judikatur; zum Selbstbehalt siehe</t>
  </si>
  <si>
    <t xml:space="preserve">      Tews EF-Z 2015/160, Der unausrottbare Fahrtkostenselbstbehalt</t>
  </si>
  <si>
    <t>plus / minus sonstige Korrekturposten</t>
  </si>
  <si>
    <t>http://unterhaltsrecht.at/rechnungen2019/re16-2019.html</t>
  </si>
  <si>
    <t>Judikatur noch unklar</t>
  </si>
  <si>
    <t>Minus Fahrtkosten (4)</t>
  </si>
  <si>
    <t>Minus Unterhaltsabsetzbeträge (1)</t>
  </si>
  <si>
    <t>Minus Familienbonus Plus (1)</t>
  </si>
  <si>
    <t>Minus Steuerersparnis Gewerkschaft (2)</t>
  </si>
  <si>
    <t>Minus Steuerersparnis Zukunftssicherung (2)</t>
  </si>
  <si>
    <t>Minus Steuerersparnis Kirchenbeitrag (2)</t>
  </si>
  <si>
    <t>Minus Steuerersparnis aus Verlust Nebentätigkeit (2,3)</t>
  </si>
  <si>
    <t>2018 Lohnzettel L16</t>
  </si>
  <si>
    <t>Auszahlungsbetrag</t>
  </si>
  <si>
    <t>plus Sachbezug brutto!</t>
  </si>
  <si>
    <t>minus 50% Diäten frei</t>
  </si>
  <si>
    <t>Diäten frei</t>
  </si>
  <si>
    <t>monatlich</t>
  </si>
  <si>
    <t>wird nicht mitgerechnet</t>
  </si>
  <si>
    <t>jährliche UBGR</t>
  </si>
  <si>
    <t>Brutto SZ (zu Kz 210)</t>
  </si>
  <si>
    <t>plus eCard</t>
  </si>
  <si>
    <t>SV lfd</t>
  </si>
  <si>
    <t>SV SZ</t>
  </si>
  <si>
    <t>Lohnsteuer lfd</t>
  </si>
  <si>
    <t>Lohnsteuer SZ</t>
  </si>
  <si>
    <t>KZ 210 insgesamt</t>
  </si>
  <si>
    <t>plus aconto</t>
  </si>
  <si>
    <t>Lohnsteuer insgesamt</t>
  </si>
  <si>
    <t>korrekt</t>
  </si>
  <si>
    <t>SV insgesamt</t>
  </si>
  <si>
    <t>Brutto (zu Kz 210) inkl. Sachbezug</t>
  </si>
  <si>
    <t>SV insgesamt L16</t>
  </si>
  <si>
    <t>Vergleich mit L16</t>
  </si>
  <si>
    <t>Abkürzungen:</t>
  </si>
  <si>
    <t>PU = Prozentunterhalt</t>
  </si>
  <si>
    <t>LG = Luxusgrenze</t>
  </si>
  <si>
    <t>UvR = Unterhalt VOR Rundung</t>
  </si>
  <si>
    <t>UnR = Unterhalt NACH Rundung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</si>
</sst>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;[Red]\-#,##0.00\ &quot;€&quot;"/>
    <numFmt numFmtId="165" formatCode="#,##0.00\ &quot;€&quot;"/>
    <numFmt numFmtId="166" formatCode="#,##0.00_ ;[Red]\-#,##0.00\ "/>
    <numFmt numFmtId="167" formatCode="&quot;€&quot;\ #,##0.0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/>
    <xf numFmtId="0" fontId="0" fillId="0" borderId="0" xfId="0" applyProtection="1"/>
    <xf numFmtId="165" fontId="0" fillId="0" borderId="0" xfId="0" applyNumberFormat="1" applyProtection="1"/>
    <xf numFmtId="0" fontId="1" fillId="0" borderId="0" xfId="0" applyFont="1" applyProtection="1"/>
    <xf numFmtId="164" fontId="0" fillId="2" borderId="1" xfId="0" applyNumberFormat="1" applyFill="1" applyBorder="1" applyProtection="1">
      <protection locked="0"/>
    </xf>
    <xf numFmtId="0" fontId="4" fillId="0" borderId="0" xfId="0" applyFont="1"/>
    <xf numFmtId="49" fontId="0" fillId="0" borderId="0" xfId="0" applyNumberFormat="1"/>
    <xf numFmtId="0" fontId="5" fillId="0" borderId="0" xfId="0" applyFont="1" applyProtection="1"/>
    <xf numFmtId="166" fontId="0" fillId="2" borderId="1" xfId="0" applyNumberFormat="1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165" fontId="3" fillId="0" borderId="1" xfId="0" applyNumberFormat="1" applyFont="1" applyBorder="1" applyProtection="1"/>
    <xf numFmtId="0" fontId="6" fillId="0" borderId="0" xfId="1" applyProtection="1"/>
    <xf numFmtId="17" fontId="0" fillId="0" borderId="0" xfId="0" applyNumberFormat="1"/>
    <xf numFmtId="167" fontId="0" fillId="0" borderId="0" xfId="0" applyNumberFormat="1"/>
    <xf numFmtId="167" fontId="9" fillId="0" borderId="0" xfId="0" applyNumberFormat="1" applyFont="1"/>
    <xf numFmtId="0" fontId="10" fillId="3" borderId="0" xfId="0" applyFont="1" applyFill="1"/>
    <xf numFmtId="167" fontId="10" fillId="3" borderId="0" xfId="0" applyNumberFormat="1" applyFont="1" applyFill="1"/>
    <xf numFmtId="0" fontId="8" fillId="4" borderId="0" xfId="0" applyFont="1" applyFill="1" applyAlignment="1">
      <alignment horizontal="center"/>
    </xf>
    <xf numFmtId="0" fontId="7" fillId="0" borderId="0" xfId="0" applyFont="1"/>
    <xf numFmtId="0" fontId="3" fillId="0" borderId="0" xfId="0" applyFont="1"/>
    <xf numFmtId="167" fontId="3" fillId="0" borderId="0" xfId="0" applyNumberFormat="1" applyFont="1"/>
    <xf numFmtId="0" fontId="3" fillId="5" borderId="0" xfId="0" applyFont="1" applyFill="1" applyProtection="1"/>
    <xf numFmtId="165" fontId="3" fillId="5" borderId="1" xfId="0" applyNumberFormat="1" applyFont="1" applyFill="1" applyBorder="1" applyProtection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nterhaltsrecht.at/rechnungen2019/re16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workbookViewId="0">
      <selection activeCell="E13" sqref="E13"/>
    </sheetView>
  </sheetViews>
  <sheetFormatPr baseColWidth="10" defaultColWidth="11.3828125" defaultRowHeight="14.6" x14ac:dyDescent="0.4"/>
  <cols>
    <col min="1" max="1" width="50.15234375" style="2" customWidth="1"/>
    <col min="2" max="2" width="16.53515625" style="2" customWidth="1"/>
    <col min="3" max="16384" width="11.3828125" style="2"/>
  </cols>
  <sheetData>
    <row r="1" spans="1:3" ht="18.45" x14ac:dyDescent="0.5">
      <c r="A1" s="10" t="s">
        <v>23</v>
      </c>
      <c r="B1" s="10">
        <v>2018</v>
      </c>
    </row>
    <row r="3" spans="1:3" ht="15.9" x14ac:dyDescent="0.45">
      <c r="A3" s="1" t="s">
        <v>0</v>
      </c>
      <c r="B3" s="5">
        <v>73961.13</v>
      </c>
    </row>
    <row r="4" spans="1:3" ht="15.9" x14ac:dyDescent="0.45">
      <c r="A4" s="8" t="s">
        <v>1</v>
      </c>
      <c r="B4" s="9">
        <v>-12428.66</v>
      </c>
    </row>
    <row r="5" spans="1:3" ht="15.9" x14ac:dyDescent="0.45">
      <c r="A5" s="8" t="s">
        <v>2</v>
      </c>
      <c r="B5" s="9">
        <v>-15810.39</v>
      </c>
    </row>
    <row r="6" spans="1:3" ht="15.9" x14ac:dyDescent="0.45">
      <c r="A6" s="8" t="s">
        <v>17</v>
      </c>
      <c r="B6" s="9"/>
    </row>
    <row r="7" spans="1:3" ht="15.9" x14ac:dyDescent="0.45">
      <c r="A7" s="8" t="s">
        <v>18</v>
      </c>
      <c r="B7" s="9"/>
      <c r="C7" s="2" t="s">
        <v>15</v>
      </c>
    </row>
    <row r="8" spans="1:3" ht="15.9" x14ac:dyDescent="0.45">
      <c r="A8" s="8" t="s">
        <v>16</v>
      </c>
      <c r="B8" s="9">
        <v>0</v>
      </c>
      <c r="C8" s="12" t="s">
        <v>14</v>
      </c>
    </row>
    <row r="9" spans="1:3" ht="15.9" x14ac:dyDescent="0.45">
      <c r="A9" s="8" t="s">
        <v>19</v>
      </c>
      <c r="B9" s="9"/>
      <c r="C9" s="12"/>
    </row>
    <row r="10" spans="1:3" ht="15.9" x14ac:dyDescent="0.45">
      <c r="A10" s="8" t="s">
        <v>20</v>
      </c>
      <c r="B10" s="9"/>
      <c r="C10" s="12"/>
    </row>
    <row r="11" spans="1:3" ht="15.9" x14ac:dyDescent="0.45">
      <c r="A11" s="8" t="s">
        <v>22</v>
      </c>
      <c r="B11" s="9"/>
      <c r="C11" s="12"/>
    </row>
    <row r="12" spans="1:3" ht="15.9" x14ac:dyDescent="0.45">
      <c r="A12" s="8" t="s">
        <v>21</v>
      </c>
      <c r="B12" s="9"/>
      <c r="C12" s="12"/>
    </row>
    <row r="13" spans="1:3" ht="15.9" x14ac:dyDescent="0.45">
      <c r="A13" s="1" t="s">
        <v>3</v>
      </c>
      <c r="B13" s="5">
        <v>1769.15</v>
      </c>
    </row>
    <row r="14" spans="1:3" ht="15.9" x14ac:dyDescent="0.45">
      <c r="A14" s="1" t="s">
        <v>13</v>
      </c>
      <c r="B14" s="5"/>
    </row>
    <row r="15" spans="1:3" ht="15.9" x14ac:dyDescent="0.45">
      <c r="A15" s="1"/>
      <c r="B15" s="3"/>
    </row>
    <row r="16" spans="1:3" ht="18.45" x14ac:dyDescent="0.5">
      <c r="A16" s="4" t="s">
        <v>4</v>
      </c>
      <c r="B16" s="11">
        <f>SUM(B3:B14)</f>
        <v>47491.23</v>
      </c>
    </row>
    <row r="17" spans="1:2" ht="18.45" x14ac:dyDescent="0.5">
      <c r="A17" s="22" t="s">
        <v>5</v>
      </c>
      <c r="B17" s="23">
        <f>B16/12</f>
        <v>3957.6025000000004</v>
      </c>
    </row>
    <row r="19" spans="1:2" ht="15.9" x14ac:dyDescent="0.45">
      <c r="A19" s="6" t="s">
        <v>6</v>
      </c>
    </row>
    <row r="20" spans="1:2" x14ac:dyDescent="0.4">
      <c r="A20"/>
    </row>
    <row r="21" spans="1:2" x14ac:dyDescent="0.4">
      <c r="A21" t="s">
        <v>7</v>
      </c>
    </row>
    <row r="22" spans="1:2" x14ac:dyDescent="0.4">
      <c r="A22" t="s">
        <v>8</v>
      </c>
    </row>
    <row r="23" spans="1:2" x14ac:dyDescent="0.4">
      <c r="A23" t="s">
        <v>9</v>
      </c>
    </row>
    <row r="24" spans="1:2" x14ac:dyDescent="0.4">
      <c r="A24" s="7" t="s">
        <v>10</v>
      </c>
    </row>
    <row r="25" spans="1:2" x14ac:dyDescent="0.4">
      <c r="A25" t="s">
        <v>11</v>
      </c>
    </row>
    <row r="26" spans="1:2" x14ac:dyDescent="0.4">
      <c r="A26" t="s">
        <v>12</v>
      </c>
    </row>
    <row r="28" spans="1:2" x14ac:dyDescent="0.4">
      <c r="A28" s="2" t="s">
        <v>45</v>
      </c>
    </row>
    <row r="30" spans="1:2" x14ac:dyDescent="0.4">
      <c r="A30" s="2" t="s">
        <v>46</v>
      </c>
    </row>
    <row r="31" spans="1:2" x14ac:dyDescent="0.4">
      <c r="A31" s="2" t="s">
        <v>47</v>
      </c>
    </row>
    <row r="32" spans="1:2" x14ac:dyDescent="0.4">
      <c r="A32" s="2" t="s">
        <v>48</v>
      </c>
    </row>
    <row r="33" spans="1:1" x14ac:dyDescent="0.4">
      <c r="A33" s="2" t="s">
        <v>49</v>
      </c>
    </row>
  </sheetData>
  <sheetProtection algorithmName="SHA-512" hashValue="9/8WyzW+35nbPEePkLkuIJmEe86XJ3l5gG1EyQlnHYL5yeLYzYRW0YPzsN8t+lamZzjFq+EdxskuztOEd/HESg==" saltValue="+t8eT+0lcVOf9gF6ecpfKw==" spinCount="100000" sheet="1" objects="1" scenarios="1"/>
  <dataValidations count="1">
    <dataValidation type="list" allowBlank="1" showInputMessage="1" showErrorMessage="1" sqref="B1">
      <formula1>"2020,2019,2018,2017,2016,2015"</formula1>
    </dataValidation>
  </dataValidations>
  <hyperlinks>
    <hyperlink ref="C8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7" workbookViewId="0">
      <selection activeCell="B30" sqref="B30"/>
    </sheetView>
  </sheetViews>
  <sheetFormatPr baseColWidth="10" defaultRowHeight="14.6" x14ac:dyDescent="0.4"/>
  <cols>
    <col min="1" max="1" width="30.69140625" bestFit="1" customWidth="1"/>
    <col min="2" max="2" width="14.53515625" bestFit="1" customWidth="1"/>
    <col min="3" max="3" width="12.3046875" customWidth="1"/>
    <col min="4" max="13" width="9.3828125" bestFit="1" customWidth="1"/>
    <col min="14" max="14" width="10.3828125" bestFit="1" customWidth="1"/>
  </cols>
  <sheetData>
    <row r="1" spans="1:14" x14ac:dyDescent="0.4">
      <c r="B1" s="13">
        <v>43101</v>
      </c>
      <c r="C1" s="13">
        <v>43132</v>
      </c>
      <c r="D1" s="13">
        <v>43160</v>
      </c>
      <c r="E1" s="13">
        <v>43191</v>
      </c>
      <c r="F1" s="13">
        <v>43221</v>
      </c>
      <c r="G1" s="13">
        <v>43252</v>
      </c>
      <c r="H1" s="13">
        <v>43282</v>
      </c>
      <c r="I1" s="13">
        <v>43313</v>
      </c>
      <c r="J1" s="13">
        <v>43344</v>
      </c>
      <c r="K1" s="13">
        <v>43374</v>
      </c>
      <c r="L1" s="13">
        <v>43405</v>
      </c>
      <c r="M1" s="13">
        <v>43435</v>
      </c>
    </row>
    <row r="2" spans="1:14" x14ac:dyDescent="0.4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4" x14ac:dyDescent="0.4">
      <c r="A3" s="16" t="s">
        <v>42</v>
      </c>
      <c r="B3" s="17">
        <v>4863.3999999999996</v>
      </c>
      <c r="C3" s="17">
        <v>4851.3999999999996</v>
      </c>
      <c r="D3" s="17">
        <v>5016.3999999999996</v>
      </c>
      <c r="E3" s="17">
        <v>4925.3999999999996</v>
      </c>
      <c r="F3" s="17">
        <v>4981.3999999999996</v>
      </c>
      <c r="G3" s="17">
        <v>4979.3999999999996</v>
      </c>
      <c r="H3" s="17">
        <v>5094.3999999999996</v>
      </c>
      <c r="I3" s="17">
        <v>4925.3999999999996</v>
      </c>
      <c r="J3" s="17">
        <v>5012.3999999999996</v>
      </c>
      <c r="K3" s="17">
        <v>4925.3999999999996</v>
      </c>
      <c r="L3" s="17">
        <v>4925.3999999999996</v>
      </c>
      <c r="M3" s="17">
        <v>4980.3999999999996</v>
      </c>
      <c r="N3" s="17">
        <f>SUM(B3:M3)</f>
        <v>59480.80000000001</v>
      </c>
    </row>
    <row r="4" spans="1:14" x14ac:dyDescent="0.4">
      <c r="A4" s="16" t="s">
        <v>31</v>
      </c>
      <c r="B4" s="17">
        <v>582.20000000000005</v>
      </c>
      <c r="C4" s="17"/>
      <c r="D4" s="17">
        <v>2610.63</v>
      </c>
      <c r="E4" s="17"/>
      <c r="F4" s="17"/>
      <c r="G4" s="17">
        <v>4300</v>
      </c>
      <c r="H4" s="17"/>
      <c r="I4" s="17"/>
      <c r="J4" s="17">
        <v>2687.5</v>
      </c>
      <c r="K4" s="17"/>
      <c r="L4" s="17">
        <v>4300</v>
      </c>
      <c r="M4" s="17"/>
      <c r="N4" s="17">
        <f>SUM(B4:M4)</f>
        <v>14480.33</v>
      </c>
    </row>
    <row r="5" spans="1:14" x14ac:dyDescent="0.4">
      <c r="A5" s="16" t="s">
        <v>33</v>
      </c>
      <c r="B5" s="17">
        <v>881.25</v>
      </c>
      <c r="C5" s="17">
        <v>879.07</v>
      </c>
      <c r="D5" s="17">
        <v>908.97</v>
      </c>
      <c r="E5" s="17">
        <v>892.48</v>
      </c>
      <c r="F5" s="17">
        <v>902.63</v>
      </c>
      <c r="G5" s="17">
        <v>902.27</v>
      </c>
      <c r="H5" s="17">
        <v>923.11</v>
      </c>
      <c r="I5" s="17">
        <v>892.48</v>
      </c>
      <c r="J5" s="17">
        <v>908.25</v>
      </c>
      <c r="K5" s="17">
        <v>892.48</v>
      </c>
      <c r="L5" s="17">
        <v>892.48</v>
      </c>
      <c r="M5" s="17">
        <v>902.45</v>
      </c>
      <c r="N5" s="17">
        <f>SUM(B5:M5)</f>
        <v>10777.92</v>
      </c>
    </row>
    <row r="6" spans="1:14" x14ac:dyDescent="0.4">
      <c r="A6" s="16" t="s">
        <v>34</v>
      </c>
      <c r="B6" s="17">
        <v>82.2</v>
      </c>
      <c r="C6" s="17"/>
      <c r="D6" s="17">
        <v>446.94</v>
      </c>
      <c r="E6" s="17"/>
      <c r="F6" s="17"/>
      <c r="G6" s="17">
        <v>736.16</v>
      </c>
      <c r="H6" s="17"/>
      <c r="I6" s="17"/>
      <c r="J6" s="17">
        <v>460.1</v>
      </c>
      <c r="K6" s="17"/>
      <c r="L6" s="17">
        <v>13.64</v>
      </c>
      <c r="M6" s="17"/>
      <c r="N6" s="17">
        <f t="shared" ref="N6:N8" si="0">SUM(B6:M6)</f>
        <v>1739.0400000000002</v>
      </c>
    </row>
    <row r="7" spans="1:14" x14ac:dyDescent="0.4">
      <c r="A7" s="16" t="s">
        <v>35</v>
      </c>
      <c r="B7" s="17">
        <v>1072.45</v>
      </c>
      <c r="C7" s="17">
        <v>1068.33</v>
      </c>
      <c r="D7" s="17">
        <v>1125.07</v>
      </c>
      <c r="E7" s="17">
        <v>1093.77</v>
      </c>
      <c r="F7" s="17">
        <v>1113.03</v>
      </c>
      <c r="G7" s="17">
        <v>1112.3399999999999</v>
      </c>
      <c r="H7" s="17">
        <v>1151.8900000000001</v>
      </c>
      <c r="I7" s="17">
        <v>1093.77</v>
      </c>
      <c r="J7" s="17">
        <v>1213.57</v>
      </c>
      <c r="K7" s="17">
        <v>1093.77</v>
      </c>
      <c r="L7" s="17">
        <v>3102.46</v>
      </c>
      <c r="M7" s="17">
        <v>1112.69</v>
      </c>
      <c r="N7" s="17">
        <f t="shared" si="0"/>
        <v>15353.140000000001</v>
      </c>
    </row>
    <row r="8" spans="1:14" x14ac:dyDescent="0.4">
      <c r="A8" s="16" t="s">
        <v>36</v>
      </c>
      <c r="B8" s="17"/>
      <c r="C8" s="17"/>
      <c r="D8" s="17">
        <v>122.62</v>
      </c>
      <c r="E8" s="17"/>
      <c r="F8" s="17"/>
      <c r="G8" s="17">
        <v>213.83</v>
      </c>
      <c r="H8" s="17"/>
      <c r="I8" s="17"/>
      <c r="J8" s="17">
        <v>120.8</v>
      </c>
      <c r="K8" s="17"/>
      <c r="L8" s="17"/>
      <c r="M8" s="17"/>
      <c r="N8" s="17">
        <f t="shared" si="0"/>
        <v>457.25000000000006</v>
      </c>
    </row>
    <row r="9" spans="1:14" x14ac:dyDescent="0.4">
      <c r="A9" t="s">
        <v>24</v>
      </c>
      <c r="B9" s="14">
        <v>2602.6</v>
      </c>
      <c r="C9" s="14">
        <v>2278.6</v>
      </c>
      <c r="D9" s="14">
        <v>5075.63</v>
      </c>
      <c r="E9" s="14">
        <v>2313.75</v>
      </c>
      <c r="F9" s="14">
        <v>2645.14</v>
      </c>
      <c r="G9" s="14">
        <v>6020.4</v>
      </c>
      <c r="H9" s="14">
        <v>3105</v>
      </c>
      <c r="I9" s="14">
        <v>2313.75</v>
      </c>
      <c r="J9" s="14">
        <v>4999.78</v>
      </c>
      <c r="K9" s="14">
        <v>2540.35</v>
      </c>
      <c r="L9" s="14">
        <v>4579.72</v>
      </c>
      <c r="M9" s="14">
        <v>2680.86</v>
      </c>
    </row>
    <row r="10" spans="1:14" x14ac:dyDescent="0.4">
      <c r="A10" s="19" t="s">
        <v>25</v>
      </c>
      <c r="B10" s="14">
        <v>625.4</v>
      </c>
      <c r="C10" s="14">
        <v>625.4</v>
      </c>
      <c r="D10" s="14">
        <v>625.4</v>
      </c>
      <c r="E10" s="14">
        <v>625.4</v>
      </c>
      <c r="F10" s="14">
        <v>625.4</v>
      </c>
      <c r="G10" s="14">
        <v>625.4</v>
      </c>
      <c r="H10" s="14">
        <v>625.4</v>
      </c>
      <c r="I10" s="14">
        <v>625.4</v>
      </c>
      <c r="J10" s="14">
        <v>625.4</v>
      </c>
      <c r="K10" s="14">
        <v>625.4</v>
      </c>
      <c r="L10" s="14">
        <v>625.4</v>
      </c>
      <c r="M10" s="14">
        <v>625.4</v>
      </c>
      <c r="N10" s="14">
        <f>SUM(B10:M10)</f>
        <v>7504.7999999999984</v>
      </c>
    </row>
    <row r="11" spans="1:14" x14ac:dyDescent="0.4">
      <c r="A11" s="16" t="s">
        <v>27</v>
      </c>
      <c r="B11" s="17">
        <v>318.3</v>
      </c>
      <c r="C11" s="17"/>
      <c r="D11" s="17">
        <v>677.6</v>
      </c>
      <c r="E11" s="17"/>
      <c r="F11" s="17">
        <v>304.8</v>
      </c>
      <c r="G11" s="17">
        <v>331</v>
      </c>
      <c r="H11" s="17">
        <v>711</v>
      </c>
      <c r="I11" s="17"/>
      <c r="J11" s="17">
        <v>628</v>
      </c>
      <c r="K11" s="17">
        <v>226.6</v>
      </c>
      <c r="L11" s="17"/>
      <c r="M11" s="17">
        <v>341</v>
      </c>
      <c r="N11" s="17">
        <f>SUM(B11:M11)</f>
        <v>3538.2999999999997</v>
      </c>
    </row>
    <row r="12" spans="1:14" x14ac:dyDescent="0.4">
      <c r="A12" t="s">
        <v>38</v>
      </c>
      <c r="B12" s="14">
        <v>500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x14ac:dyDescent="0.4">
      <c r="A13" t="s">
        <v>32</v>
      </c>
      <c r="B13" s="15"/>
      <c r="C13" s="15"/>
      <c r="D13" s="15"/>
      <c r="F13" s="15"/>
      <c r="G13" s="15"/>
      <c r="H13" s="15"/>
      <c r="I13" s="15"/>
      <c r="J13" s="15"/>
      <c r="K13" s="15"/>
      <c r="L13" s="14">
        <v>11.7</v>
      </c>
      <c r="M13" s="15"/>
    </row>
    <row r="14" spans="1:14" x14ac:dyDescent="0.4">
      <c r="A14" t="s">
        <v>26</v>
      </c>
      <c r="B14" s="14">
        <f>B11/2*-1</f>
        <v>-159.15</v>
      </c>
      <c r="C14" s="14">
        <f t="shared" ref="C14:M14" si="1">C11/2*-1</f>
        <v>0</v>
      </c>
      <c r="D14" s="14">
        <f t="shared" si="1"/>
        <v>-338.8</v>
      </c>
      <c r="E14" s="14">
        <f t="shared" si="1"/>
        <v>0</v>
      </c>
      <c r="F14" s="14">
        <f t="shared" si="1"/>
        <v>-152.4</v>
      </c>
      <c r="G14" s="14">
        <f t="shared" si="1"/>
        <v>-165.5</v>
      </c>
      <c r="H14" s="14">
        <f t="shared" si="1"/>
        <v>-355.5</v>
      </c>
      <c r="I14" s="14">
        <f t="shared" si="1"/>
        <v>0</v>
      </c>
      <c r="J14" s="14">
        <f t="shared" si="1"/>
        <v>-314</v>
      </c>
      <c r="K14" s="14">
        <f t="shared" si="1"/>
        <v>-113.3</v>
      </c>
      <c r="L14" s="14">
        <f t="shared" si="1"/>
        <v>0</v>
      </c>
      <c r="M14" s="14">
        <f t="shared" si="1"/>
        <v>-170.5</v>
      </c>
    </row>
    <row r="15" spans="1:14" x14ac:dyDescent="0.4">
      <c r="B15" s="14"/>
      <c r="C15" s="14"/>
      <c r="D15" s="14"/>
      <c r="F15" s="14"/>
      <c r="G15" s="14"/>
      <c r="H15" s="14"/>
      <c r="I15" s="14"/>
      <c r="J15" s="14"/>
      <c r="K15" s="14"/>
      <c r="L15" s="14"/>
      <c r="M15" s="14"/>
    </row>
    <row r="16" spans="1:14" x14ac:dyDescent="0.4">
      <c r="A16" t="s">
        <v>28</v>
      </c>
      <c r="B16" s="14">
        <f t="shared" ref="B16:M16" si="2">SUM(B9:B14)-B11</f>
        <v>3568.85</v>
      </c>
      <c r="C16" s="14">
        <f t="shared" si="2"/>
        <v>2904</v>
      </c>
      <c r="D16" s="14">
        <f t="shared" si="2"/>
        <v>5362.23</v>
      </c>
      <c r="E16" s="14">
        <f t="shared" si="2"/>
        <v>2939.15</v>
      </c>
      <c r="F16" s="14">
        <f t="shared" si="2"/>
        <v>3118.14</v>
      </c>
      <c r="G16" s="14">
        <f t="shared" si="2"/>
        <v>6480.2999999999993</v>
      </c>
      <c r="H16" s="14">
        <f t="shared" si="2"/>
        <v>3374.8999999999996</v>
      </c>
      <c r="I16" s="14">
        <f t="shared" si="2"/>
        <v>2939.15</v>
      </c>
      <c r="J16" s="14">
        <f t="shared" si="2"/>
        <v>5311.1799999999994</v>
      </c>
      <c r="K16" s="14">
        <f t="shared" si="2"/>
        <v>3052.45</v>
      </c>
      <c r="L16" s="14">
        <f t="shared" si="2"/>
        <v>5216.82</v>
      </c>
      <c r="M16" s="14">
        <f t="shared" si="2"/>
        <v>3135.76</v>
      </c>
    </row>
    <row r="17" spans="1:13" x14ac:dyDescent="0.4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.45" x14ac:dyDescent="0.5">
      <c r="A18" s="20" t="s">
        <v>30</v>
      </c>
      <c r="B18" s="21">
        <f>SUM(B16:M16)</f>
        <v>47402.93</v>
      </c>
    </row>
    <row r="19" spans="1:13" ht="18.45" x14ac:dyDescent="0.5">
      <c r="A19" s="20" t="s">
        <v>5</v>
      </c>
      <c r="B19" s="21">
        <f>B18/12</f>
        <v>3950.2441666666668</v>
      </c>
    </row>
    <row r="20" spans="1:13" x14ac:dyDescent="0.4">
      <c r="A20" s="16" t="s">
        <v>29</v>
      </c>
    </row>
    <row r="21" spans="1:13" x14ac:dyDescent="0.4">
      <c r="A21" s="16" t="s">
        <v>44</v>
      </c>
    </row>
    <row r="22" spans="1:13" x14ac:dyDescent="0.4">
      <c r="A22" s="16" t="s">
        <v>37</v>
      </c>
      <c r="B22" s="17">
        <f>N3+N4</f>
        <v>73961.13</v>
      </c>
      <c r="C22" s="18" t="s">
        <v>40</v>
      </c>
    </row>
    <row r="23" spans="1:13" x14ac:dyDescent="0.4">
      <c r="A23" s="16" t="s">
        <v>39</v>
      </c>
      <c r="B23" s="17">
        <f>N7+N8</f>
        <v>15810.390000000001</v>
      </c>
      <c r="C23" s="18" t="s">
        <v>40</v>
      </c>
    </row>
    <row r="24" spans="1:13" x14ac:dyDescent="0.4">
      <c r="A24" s="16" t="s">
        <v>41</v>
      </c>
      <c r="B24" s="17">
        <f>N5+N6</f>
        <v>12516.960000000001</v>
      </c>
    </row>
    <row r="25" spans="1:13" x14ac:dyDescent="0.4">
      <c r="A25" s="16" t="s">
        <v>43</v>
      </c>
      <c r="B25" s="17">
        <v>12528.66</v>
      </c>
    </row>
    <row r="27" spans="1:13" x14ac:dyDescent="0.4">
      <c r="A27" s="2" t="s">
        <v>45</v>
      </c>
    </row>
    <row r="28" spans="1:13" x14ac:dyDescent="0.4">
      <c r="A28" s="2"/>
    </row>
    <row r="29" spans="1:13" x14ac:dyDescent="0.4">
      <c r="A29" s="2" t="s">
        <v>46</v>
      </c>
    </row>
    <row r="30" spans="1:13" x14ac:dyDescent="0.4">
      <c r="A30" s="2" t="s">
        <v>47</v>
      </c>
    </row>
    <row r="31" spans="1:13" x14ac:dyDescent="0.4">
      <c r="A31" s="2" t="s">
        <v>48</v>
      </c>
    </row>
    <row r="32" spans="1:13" x14ac:dyDescent="0.4">
      <c r="A32" s="2" t="s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2018 L16</vt:lpstr>
      <vt:lpstr>2018 Monatslohnzettel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Günter Tews</dc:creator>
  <cp:lastModifiedBy>Tews Dr. Günter</cp:lastModifiedBy>
  <dcterms:created xsi:type="dcterms:W3CDTF">2019-03-30T18:18:07Z</dcterms:created>
  <dcterms:modified xsi:type="dcterms:W3CDTF">2021-11-05T07:44:00Z</dcterms:modified>
</cp:coreProperties>
</file>